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" l="1"/>
  <c r="O25" i="1"/>
  <c r="L25" i="1"/>
  <c r="J25" i="1"/>
  <c r="G25" i="1"/>
  <c r="E25" i="1"/>
  <c r="M24" i="1"/>
  <c r="H24" i="1"/>
  <c r="C24" i="1"/>
  <c r="M20" i="1"/>
  <c r="H20" i="1"/>
  <c r="C20" i="1"/>
  <c r="N17" i="1"/>
  <c r="D17" i="1"/>
  <c r="M16" i="1"/>
  <c r="M17" i="1" s="1"/>
  <c r="H16" i="1"/>
  <c r="C16" i="1"/>
  <c r="C17" i="1" s="1"/>
  <c r="M15" i="1"/>
  <c r="H15" i="1"/>
  <c r="H7" i="1" s="1"/>
  <c r="C15" i="1"/>
  <c r="M13" i="1"/>
  <c r="H13" i="1"/>
  <c r="C13" i="1"/>
  <c r="N7" i="1"/>
  <c r="N25" i="1" s="1"/>
  <c r="M7" i="1"/>
  <c r="M19" i="1" s="1"/>
  <c r="I7" i="1"/>
  <c r="I25" i="1" s="1"/>
  <c r="D7" i="1"/>
  <c r="C7" i="1"/>
  <c r="C19" i="1" s="1"/>
  <c r="H19" i="1" l="1"/>
  <c r="H17" i="1"/>
  <c r="K9" i="1"/>
  <c r="K7" i="1" s="1"/>
  <c r="I19" i="1"/>
  <c r="F9" i="1"/>
  <c r="F7" i="1" s="1"/>
  <c r="P9" i="1"/>
  <c r="P7" i="1" s="1"/>
  <c r="I17" i="1"/>
  <c r="D19" i="1"/>
  <c r="D25" i="1" s="1"/>
  <c r="N19" i="1"/>
  <c r="F17" i="1" l="1"/>
  <c r="F19" i="1"/>
  <c r="F25" i="1" s="1"/>
  <c r="K19" i="1"/>
  <c r="K25" i="1" s="1"/>
  <c r="K17" i="1"/>
  <c r="P17" i="1"/>
  <c r="P19" i="1"/>
  <c r="P25" i="1" s="1"/>
</calcChain>
</file>

<file path=xl/sharedStrings.xml><?xml version="1.0" encoding="utf-8"?>
<sst xmlns="http://schemas.openxmlformats.org/spreadsheetml/2006/main" count="58" uniqueCount="48">
  <si>
    <t>Таблица 1.5.</t>
  </si>
  <si>
    <t>Электрическая мощность по диапазонам напряжения ЭСО</t>
  </si>
  <si>
    <t>АО "ОЭЗ ППТ "Алабуга"</t>
  </si>
  <si>
    <t>МВт</t>
  </si>
  <si>
    <t>п.п.</t>
  </si>
  <si>
    <t xml:space="preserve">Показатели       </t>
  </si>
  <si>
    <t>факт 2017 г.</t>
  </si>
  <si>
    <t>ожид. 2018 г.</t>
  </si>
  <si>
    <t>план 2019 г.</t>
  </si>
  <si>
    <t>Всего</t>
  </si>
  <si>
    <t>ВН</t>
  </si>
  <si>
    <t>СНI</t>
  </si>
  <si>
    <t>СНII</t>
  </si>
  <si>
    <t>НН</t>
  </si>
  <si>
    <t xml:space="preserve">1.  </t>
  </si>
  <si>
    <t xml:space="preserve">Поступление   мощности  в сеть, ВСЕГО  </t>
  </si>
  <si>
    <t>1.1.</t>
  </si>
  <si>
    <t xml:space="preserve">из смежной сети         </t>
  </si>
  <si>
    <t xml:space="preserve">ВН                      </t>
  </si>
  <si>
    <t xml:space="preserve">СН1                     </t>
  </si>
  <si>
    <t xml:space="preserve">СН11                    </t>
  </si>
  <si>
    <t>1.2.</t>
  </si>
  <si>
    <t xml:space="preserve">от электростанций ПЭ    </t>
  </si>
  <si>
    <t xml:space="preserve">от  ОАО "Сетевая компания"    </t>
  </si>
  <si>
    <t>от других поставщиков  (в т.ч. с оптового рынка)</t>
  </si>
  <si>
    <t xml:space="preserve">от других организаций (ОАО "ПО ЕлАЗ")  </t>
  </si>
  <si>
    <t xml:space="preserve">2.  </t>
  </si>
  <si>
    <t xml:space="preserve">Потери в сети           </t>
  </si>
  <si>
    <t xml:space="preserve">то же в %               </t>
  </si>
  <si>
    <t xml:space="preserve">3.  </t>
  </si>
  <si>
    <t xml:space="preserve">Мощность  на производственные и хозяйственные нужды </t>
  </si>
  <si>
    <t xml:space="preserve">4.  </t>
  </si>
  <si>
    <t>Полезный отпуск  мощности потребителям</t>
  </si>
  <si>
    <t>4.1.</t>
  </si>
  <si>
    <t xml:space="preserve">в т.ч. Заявленная    (расчетная) мощность собственных потребителей </t>
  </si>
  <si>
    <t>4.2.</t>
  </si>
  <si>
    <t>Заявленная    (расчетная)</t>
  </si>
  <si>
    <t>мощность     потребителей</t>
  </si>
  <si>
    <t xml:space="preserve">оптового рынка          </t>
  </si>
  <si>
    <t>4.3.</t>
  </si>
  <si>
    <t xml:space="preserve">потребителям    </t>
  </si>
  <si>
    <t>Проверка</t>
  </si>
  <si>
    <t>Главный энергетик             АО "ОЭЗ ППТ "Алабуга"</t>
  </si>
  <si>
    <t>Сираев А.В.</t>
  </si>
  <si>
    <t>Согласовано</t>
  </si>
  <si>
    <t>ОАО "Сетевая компания"</t>
  </si>
  <si>
    <t>Зам. директора по учёту и передаче электроэнергии - начальник СУОиАПЭ</t>
  </si>
  <si>
    <t>Камалиев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</si>
</sst>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00000"/>
    <numFmt numFmtId="167" formatCode="0.00000"/>
    <numFmt numFmtId="168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2" fontId="8" fillId="0" borderId="7" xfId="0" applyNumberFormat="1" applyFont="1" applyBorder="1" applyAlignment="1">
      <alignment vertical="top" wrapText="1"/>
    </xf>
    <xf numFmtId="164" fontId="8" fillId="0" borderId="7" xfId="0" applyNumberFormat="1" applyFont="1" applyBorder="1" applyAlignment="1">
      <alignment vertical="top" wrapText="1"/>
    </xf>
    <xf numFmtId="165" fontId="8" fillId="0" borderId="7" xfId="0" applyNumberFormat="1" applyFont="1" applyBorder="1" applyAlignment="1">
      <alignment vertical="top" wrapText="1"/>
    </xf>
    <xf numFmtId="2" fontId="10" fillId="0" borderId="7" xfId="0" applyNumberFormat="1" applyFont="1" applyBorder="1" applyAlignment="1">
      <alignment vertical="top" wrapText="1"/>
    </xf>
    <xf numFmtId="164" fontId="10" fillId="0" borderId="7" xfId="0" applyNumberFormat="1" applyFont="1" applyBorder="1" applyAlignment="1">
      <alignment vertical="top" wrapText="1"/>
    </xf>
    <xf numFmtId="165" fontId="10" fillId="0" borderId="7" xfId="0" applyNumberFormat="1" applyFont="1" applyBorder="1" applyAlignment="1">
      <alignment vertical="top" wrapText="1"/>
    </xf>
    <xf numFmtId="2" fontId="9" fillId="0" borderId="7" xfId="0" applyNumberFormat="1" applyFont="1" applyBorder="1" applyAlignment="1">
      <alignment vertical="top" wrapText="1"/>
    </xf>
    <xf numFmtId="164" fontId="9" fillId="0" borderId="7" xfId="0" applyNumberFormat="1" applyFont="1" applyBorder="1" applyAlignment="1">
      <alignment vertical="top" wrapText="1"/>
    </xf>
    <xf numFmtId="165" fontId="9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2" fontId="8" fillId="0" borderId="6" xfId="0" applyNumberFormat="1" applyFont="1" applyBorder="1" applyAlignment="1">
      <alignment vertical="top" wrapText="1"/>
    </xf>
    <xf numFmtId="2" fontId="10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vertical="top" wrapText="1"/>
    </xf>
    <xf numFmtId="2" fontId="5" fillId="0" borderId="7" xfId="0" applyNumberFormat="1" applyFont="1" applyBorder="1" applyAlignment="1">
      <alignment vertical="top" wrapText="1"/>
    </xf>
    <xf numFmtId="166" fontId="5" fillId="0" borderId="7" xfId="0" applyNumberFormat="1" applyFont="1" applyBorder="1" applyAlignment="1">
      <alignment vertical="top" wrapText="1"/>
    </xf>
    <xf numFmtId="2" fontId="11" fillId="0" borderId="7" xfId="0" applyNumberFormat="1" applyFont="1" applyBorder="1" applyAlignment="1">
      <alignment vertical="top" wrapText="1"/>
    </xf>
    <xf numFmtId="166" fontId="11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166" fontId="7" fillId="0" borderId="7" xfId="0" applyNumberFormat="1" applyFont="1" applyBorder="1" applyAlignment="1">
      <alignment vertical="top" wrapText="1"/>
    </xf>
    <xf numFmtId="164" fontId="8" fillId="0" borderId="6" xfId="0" applyNumberFormat="1" applyFont="1" applyBorder="1" applyAlignment="1">
      <alignment vertical="top" wrapText="1"/>
    </xf>
    <xf numFmtId="164" fontId="12" fillId="0" borderId="7" xfId="0" applyNumberFormat="1" applyFont="1" applyBorder="1"/>
    <xf numFmtId="164" fontId="5" fillId="0" borderId="7" xfId="0" applyNumberFormat="1" applyFont="1" applyBorder="1" applyAlignment="1">
      <alignment vertical="top" wrapText="1"/>
    </xf>
    <xf numFmtId="164" fontId="10" fillId="0" borderId="6" xfId="0" applyNumberFormat="1" applyFont="1" applyBorder="1" applyAlignment="1">
      <alignment vertical="top" wrapText="1"/>
    </xf>
    <xf numFmtId="164" fontId="13" fillId="0" borderId="7" xfId="0" applyNumberFormat="1" applyFont="1" applyBorder="1"/>
    <xf numFmtId="164" fontId="11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164" fontId="14" fillId="0" borderId="7" xfId="0" applyNumberFormat="1" applyFont="1" applyBorder="1"/>
    <xf numFmtId="164" fontId="7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65" fontId="8" fillId="0" borderId="6" xfId="0" applyNumberFormat="1" applyFont="1" applyBorder="1" applyAlignment="1">
      <alignment vertical="top" wrapText="1"/>
    </xf>
    <xf numFmtId="165" fontId="10" fillId="0" borderId="6" xfId="0" applyNumberFormat="1" applyFont="1" applyBorder="1" applyAlignment="1">
      <alignment vertical="top" wrapText="1"/>
    </xf>
    <xf numFmtId="165" fontId="9" fillId="0" borderId="6" xfId="0" applyNumberFormat="1" applyFont="1" applyBorder="1" applyAlignment="1">
      <alignment vertical="top" wrapText="1"/>
    </xf>
    <xf numFmtId="2" fontId="8" fillId="0" borderId="6" xfId="1" applyNumberFormat="1" applyFont="1" applyBorder="1" applyAlignment="1">
      <alignment vertical="top" wrapText="1"/>
    </xf>
    <xf numFmtId="2" fontId="5" fillId="0" borderId="6" xfId="1" applyNumberFormat="1" applyFont="1" applyBorder="1" applyAlignment="1">
      <alignment vertical="top" wrapText="1"/>
    </xf>
    <xf numFmtId="2" fontId="10" fillId="0" borderId="6" xfId="1" applyNumberFormat="1" applyFont="1" applyBorder="1" applyAlignment="1">
      <alignment vertical="top" wrapText="1"/>
    </xf>
    <xf numFmtId="2" fontId="11" fillId="0" borderId="6" xfId="1" applyNumberFormat="1" applyFont="1" applyBorder="1" applyAlignment="1">
      <alignment vertical="top" wrapText="1"/>
    </xf>
    <xf numFmtId="2" fontId="9" fillId="0" borderId="6" xfId="1" applyNumberFormat="1" applyFont="1" applyBorder="1" applyAlignment="1">
      <alignment vertical="top" wrapText="1"/>
    </xf>
    <xf numFmtId="2" fontId="7" fillId="0" borderId="6" xfId="1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2" fontId="8" fillId="0" borderId="9" xfId="0" applyNumberFormat="1" applyFont="1" applyBorder="1" applyAlignment="1">
      <alignment vertical="top" wrapText="1"/>
    </xf>
    <xf numFmtId="2" fontId="5" fillId="0" borderId="9" xfId="0" applyNumberFormat="1" applyFont="1" applyBorder="1" applyAlignment="1">
      <alignment vertical="top" wrapText="1"/>
    </xf>
    <xf numFmtId="2" fontId="10" fillId="0" borderId="9" xfId="0" applyNumberFormat="1" applyFont="1" applyBorder="1" applyAlignment="1">
      <alignment vertical="top" wrapText="1"/>
    </xf>
    <xf numFmtId="2" fontId="11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2" fontId="8" fillId="0" borderId="5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10" fillId="0" borderId="5" xfId="0" applyNumberFormat="1" applyFont="1" applyBorder="1" applyAlignment="1">
      <alignment vertical="top" wrapText="1"/>
    </xf>
    <xf numFmtId="2" fontId="11" fillId="0" borderId="5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2" fontId="7" fillId="0" borderId="5" xfId="0" applyNumberFormat="1" applyFont="1" applyBorder="1" applyAlignment="1">
      <alignment vertical="top" wrapText="1"/>
    </xf>
    <xf numFmtId="2" fontId="5" fillId="0" borderId="6" xfId="0" applyNumberFormat="1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2" fontId="11" fillId="0" borderId="6" xfId="0" applyNumberFormat="1" applyFont="1" applyBorder="1" applyAlignment="1">
      <alignment vertical="top" wrapText="1"/>
    </xf>
    <xf numFmtId="164" fontId="11" fillId="0" borderId="6" xfId="0" applyNumberFormat="1" applyFont="1" applyBorder="1" applyAlignment="1">
      <alignment vertical="top" wrapText="1"/>
    </xf>
    <xf numFmtId="2" fontId="7" fillId="0" borderId="6" xfId="0" applyNumberFormat="1" applyFont="1" applyBorder="1" applyAlignment="1">
      <alignment vertical="top" wrapText="1"/>
    </xf>
    <xf numFmtId="164" fontId="7" fillId="0" borderId="6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 wrapText="1"/>
    </xf>
    <xf numFmtId="2" fontId="15" fillId="0" borderId="0" xfId="0" applyNumberFormat="1" applyFont="1" applyBorder="1" applyAlignment="1">
      <alignment vertical="top" wrapText="1"/>
    </xf>
    <xf numFmtId="167" fontId="15" fillId="0" borderId="0" xfId="0" applyNumberFormat="1" applyFont="1" applyBorder="1" applyAlignment="1">
      <alignment vertical="top" wrapText="1"/>
    </xf>
    <xf numFmtId="165" fontId="15" fillId="0" borderId="0" xfId="0" applyNumberFormat="1" applyFont="1" applyBorder="1" applyAlignment="1">
      <alignment vertical="top" wrapText="1"/>
    </xf>
    <xf numFmtId="168" fontId="15" fillId="0" borderId="0" xfId="0" applyNumberFormat="1" applyFont="1" applyBorder="1" applyAlignment="1">
      <alignment horizontal="center" vertical="top" wrapText="1"/>
    </xf>
    <xf numFmtId="167" fontId="15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0" fontId="12" fillId="0" borderId="0" xfId="0" applyFont="1" applyFill="1" applyBorder="1" applyAlignment="1">
      <alignment vertical="top" wrapText="1"/>
    </xf>
    <xf numFmtId="0" fontId="16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10" workbookViewId="0">
      <selection activeCell="F14" sqref="F14"/>
    </sheetView>
  </sheetViews>
  <sheetFormatPr defaultRowHeight="15" x14ac:dyDescent="0.25"/>
  <cols>
    <col min="1" max="1" width="4.5703125" customWidth="1"/>
    <col min="2" max="2" width="35.140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3"/>
    </row>
    <row r="2" spans="1:17" ht="15.75" x14ac:dyDescent="0.25">
      <c r="A2" s="1"/>
      <c r="B2" s="4" t="s">
        <v>1</v>
      </c>
      <c r="C2" s="4"/>
      <c r="D2" s="4"/>
      <c r="E2" s="4"/>
      <c r="F2" s="4"/>
      <c r="G2" s="1"/>
      <c r="H2" s="5" t="s">
        <v>2</v>
      </c>
      <c r="I2" s="5"/>
      <c r="J2" s="5"/>
      <c r="K2" s="5"/>
      <c r="L2" s="5"/>
      <c r="M2" s="5"/>
      <c r="N2" s="5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3</v>
      </c>
    </row>
    <row r="4" spans="1:17" x14ac:dyDescent="0.25">
      <c r="A4" s="7" t="s">
        <v>4</v>
      </c>
      <c r="B4" s="7" t="s">
        <v>5</v>
      </c>
      <c r="C4" s="8" t="s">
        <v>6</v>
      </c>
      <c r="D4" s="9"/>
      <c r="E4" s="9"/>
      <c r="F4" s="9"/>
      <c r="G4" s="10"/>
      <c r="H4" s="11" t="s">
        <v>7</v>
      </c>
      <c r="I4" s="12"/>
      <c r="J4" s="12"/>
      <c r="K4" s="12"/>
      <c r="L4" s="13"/>
      <c r="M4" s="14" t="s">
        <v>8</v>
      </c>
      <c r="N4" s="15"/>
      <c r="O4" s="15"/>
      <c r="P4" s="15"/>
      <c r="Q4" s="16"/>
    </row>
    <row r="5" spans="1:17" x14ac:dyDescent="0.25">
      <c r="A5" s="17"/>
      <c r="B5" s="17"/>
      <c r="C5" s="18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20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2" t="s">
        <v>9</v>
      </c>
      <c r="N5" s="23" t="s">
        <v>10</v>
      </c>
      <c r="O5" s="23" t="s">
        <v>11</v>
      </c>
      <c r="P5" s="23" t="s">
        <v>12</v>
      </c>
      <c r="Q5" s="23" t="s">
        <v>13</v>
      </c>
    </row>
    <row r="6" spans="1:17" x14ac:dyDescent="0.25">
      <c r="A6" s="24">
        <v>1</v>
      </c>
      <c r="B6" s="25">
        <v>2</v>
      </c>
      <c r="C6" s="26">
        <v>3</v>
      </c>
      <c r="D6" s="25">
        <v>4</v>
      </c>
      <c r="E6" s="25">
        <v>5</v>
      </c>
      <c r="F6" s="25">
        <v>6</v>
      </c>
      <c r="G6" s="25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8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16.5" customHeight="1" x14ac:dyDescent="0.25">
      <c r="A7" s="30" t="s">
        <v>14</v>
      </c>
      <c r="B7" s="30" t="s">
        <v>15</v>
      </c>
      <c r="C7" s="31">
        <f>SUM(C9:C15)</f>
        <v>55.6066</v>
      </c>
      <c r="D7" s="32">
        <f>SUM(D9:D15)</f>
        <v>55.6066</v>
      </c>
      <c r="E7" s="31"/>
      <c r="F7" s="33">
        <f>SUM(F9:F15)</f>
        <v>0.40019000000000204</v>
      </c>
      <c r="G7" s="31"/>
      <c r="H7" s="34">
        <f>SUM(H9:H15)</f>
        <v>54.244599999999998</v>
      </c>
      <c r="I7" s="35">
        <f>SUM(I9:I15)</f>
        <v>54.244599999999998</v>
      </c>
      <c r="J7" s="34"/>
      <c r="K7" s="36">
        <f>SUM(K9:K15)</f>
        <v>0.40018999999999494</v>
      </c>
      <c r="L7" s="34"/>
      <c r="M7" s="37">
        <f>SUM(M9:M15)</f>
        <v>55.520600000000002</v>
      </c>
      <c r="N7" s="38">
        <f>SUM(N9:N15)</f>
        <v>55.520600000000002</v>
      </c>
      <c r="O7" s="37"/>
      <c r="P7" s="39">
        <f>SUM(P9:P15)</f>
        <v>0.40019000000000204</v>
      </c>
      <c r="Q7" s="37"/>
    </row>
    <row r="8" spans="1:17" ht="21" customHeight="1" x14ac:dyDescent="0.25">
      <c r="A8" s="40" t="s">
        <v>16</v>
      </c>
      <c r="B8" s="40" t="s">
        <v>17</v>
      </c>
      <c r="C8" s="41"/>
      <c r="D8" s="31"/>
      <c r="E8" s="31"/>
      <c r="F8" s="31"/>
      <c r="G8" s="31"/>
      <c r="H8" s="42"/>
      <c r="I8" s="34"/>
      <c r="J8" s="34"/>
      <c r="K8" s="34"/>
      <c r="L8" s="34"/>
      <c r="M8" s="43"/>
      <c r="N8" s="37"/>
      <c r="O8" s="37"/>
      <c r="P8" s="37"/>
      <c r="Q8" s="37"/>
    </row>
    <row r="9" spans="1:17" x14ac:dyDescent="0.25">
      <c r="A9" s="40"/>
      <c r="B9" s="18" t="s">
        <v>18</v>
      </c>
      <c r="C9" s="41"/>
      <c r="D9" s="44"/>
      <c r="E9" s="44"/>
      <c r="F9" s="45">
        <f>D7-D16-D20-D24</f>
        <v>0.40019000000000204</v>
      </c>
      <c r="G9" s="44"/>
      <c r="H9" s="42"/>
      <c r="I9" s="46"/>
      <c r="J9" s="46"/>
      <c r="K9" s="47">
        <f>I7-I16-I20-I24</f>
        <v>0.40018999999999494</v>
      </c>
      <c r="L9" s="46"/>
      <c r="M9" s="43"/>
      <c r="N9" s="48"/>
      <c r="O9" s="48"/>
      <c r="P9" s="49">
        <f>N7-N16-N20-N24</f>
        <v>0.40019000000000204</v>
      </c>
      <c r="Q9" s="48"/>
    </row>
    <row r="10" spans="1:17" x14ac:dyDescent="0.25">
      <c r="A10" s="24"/>
      <c r="B10" s="18" t="s">
        <v>19</v>
      </c>
      <c r="C10" s="41"/>
      <c r="D10" s="44"/>
      <c r="E10" s="44"/>
      <c r="F10" s="44"/>
      <c r="G10" s="44"/>
      <c r="H10" s="42"/>
      <c r="I10" s="46"/>
      <c r="J10" s="46"/>
      <c r="K10" s="46"/>
      <c r="L10" s="46"/>
      <c r="M10" s="43"/>
      <c r="N10" s="48"/>
      <c r="O10" s="48"/>
      <c r="P10" s="48"/>
      <c r="Q10" s="48"/>
    </row>
    <row r="11" spans="1:17" x14ac:dyDescent="0.25">
      <c r="A11" s="24"/>
      <c r="B11" s="18" t="s">
        <v>20</v>
      </c>
      <c r="C11" s="41"/>
      <c r="D11" s="44"/>
      <c r="E11" s="44"/>
      <c r="F11" s="44"/>
      <c r="G11" s="44"/>
      <c r="H11" s="42"/>
      <c r="I11" s="46"/>
      <c r="J11" s="46"/>
      <c r="K11" s="46"/>
      <c r="L11" s="46"/>
      <c r="M11" s="43"/>
      <c r="N11" s="48"/>
      <c r="O11" s="48"/>
      <c r="P11" s="48"/>
      <c r="Q11" s="48"/>
    </row>
    <row r="12" spans="1:17" ht="24" customHeight="1" x14ac:dyDescent="0.25">
      <c r="A12" s="24" t="s">
        <v>21</v>
      </c>
      <c r="B12" s="18" t="s">
        <v>22</v>
      </c>
      <c r="C12" s="41"/>
      <c r="D12" s="44"/>
      <c r="E12" s="44"/>
      <c r="F12" s="44"/>
      <c r="G12" s="44"/>
      <c r="H12" s="42"/>
      <c r="I12" s="46"/>
      <c r="J12" s="46"/>
      <c r="K12" s="46"/>
      <c r="L12" s="46"/>
      <c r="M12" s="43"/>
      <c r="N12" s="48"/>
      <c r="O12" s="48"/>
      <c r="P12" s="48"/>
      <c r="Q12" s="48"/>
    </row>
    <row r="13" spans="1:17" ht="19.5" customHeight="1" x14ac:dyDescent="0.25">
      <c r="A13" s="24"/>
      <c r="B13" s="18" t="s">
        <v>23</v>
      </c>
      <c r="C13" s="50">
        <f>SUM(D13:G13)</f>
        <v>55.6066</v>
      </c>
      <c r="D13" s="51">
        <v>55.6066</v>
      </c>
      <c r="E13" s="52"/>
      <c r="F13" s="52">
        <v>0</v>
      </c>
      <c r="G13" s="44"/>
      <c r="H13" s="53">
        <f>SUM(I13:L13)</f>
        <v>54.244599999999998</v>
      </c>
      <c r="I13" s="54">
        <v>54.244599999999998</v>
      </c>
      <c r="J13" s="55"/>
      <c r="K13" s="55">
        <v>0</v>
      </c>
      <c r="L13" s="46"/>
      <c r="M13" s="56">
        <f>SUM(N13:Q13)</f>
        <v>55.520600000000002</v>
      </c>
      <c r="N13" s="57">
        <v>55.520600000000002</v>
      </c>
      <c r="O13" s="58"/>
      <c r="P13" s="58">
        <v>0</v>
      </c>
      <c r="Q13" s="48"/>
    </row>
    <row r="14" spans="1:17" ht="32.25" customHeight="1" x14ac:dyDescent="0.25">
      <c r="A14" s="59"/>
      <c r="B14" s="40" t="s">
        <v>24</v>
      </c>
      <c r="C14" s="50"/>
      <c r="D14" s="52"/>
      <c r="E14" s="52"/>
      <c r="F14" s="52"/>
      <c r="G14" s="44"/>
      <c r="H14" s="53"/>
      <c r="I14" s="55"/>
      <c r="J14" s="55"/>
      <c r="K14" s="55"/>
      <c r="L14" s="46"/>
      <c r="M14" s="56"/>
      <c r="N14" s="58"/>
      <c r="O14" s="58"/>
      <c r="P14" s="58"/>
      <c r="Q14" s="48"/>
    </row>
    <row r="15" spans="1:17" ht="19.5" customHeight="1" x14ac:dyDescent="0.25">
      <c r="A15" s="24"/>
      <c r="B15" s="40" t="s">
        <v>25</v>
      </c>
      <c r="C15" s="50">
        <f>SUM(D15:G15)</f>
        <v>0</v>
      </c>
      <c r="D15" s="52">
        <v>0</v>
      </c>
      <c r="E15" s="52"/>
      <c r="F15" s="52">
        <v>0</v>
      </c>
      <c r="G15" s="44"/>
      <c r="H15" s="53">
        <f>SUM(I15:L15)</f>
        <v>0</v>
      </c>
      <c r="I15" s="55">
        <v>0</v>
      </c>
      <c r="J15" s="55"/>
      <c r="K15" s="55">
        <v>0</v>
      </c>
      <c r="L15" s="46"/>
      <c r="M15" s="56">
        <f>SUM(N15:Q15)</f>
        <v>0</v>
      </c>
      <c r="N15" s="58">
        <v>0</v>
      </c>
      <c r="O15" s="58"/>
      <c r="P15" s="58">
        <v>0</v>
      </c>
      <c r="Q15" s="48"/>
    </row>
    <row r="16" spans="1:17" ht="20.25" customHeight="1" x14ac:dyDescent="0.25">
      <c r="A16" s="60" t="s">
        <v>26</v>
      </c>
      <c r="B16" s="61" t="s">
        <v>27</v>
      </c>
      <c r="C16" s="50">
        <f>SUM(D16:G16)</f>
        <v>0.78959999999999997</v>
      </c>
      <c r="D16" s="62">
        <v>0.78940999999999995</v>
      </c>
      <c r="E16" s="41"/>
      <c r="F16" s="62">
        <v>1.9000000000000001E-4</v>
      </c>
      <c r="G16" s="41">
        <v>0</v>
      </c>
      <c r="H16" s="53">
        <f>SUM(I16:L16)</f>
        <v>0.76960000000000006</v>
      </c>
      <c r="I16" s="63">
        <v>0.76941000000000004</v>
      </c>
      <c r="J16" s="42"/>
      <c r="K16" s="63">
        <v>1.9000000000000001E-4</v>
      </c>
      <c r="L16" s="42">
        <v>0</v>
      </c>
      <c r="M16" s="56">
        <f>SUM(N16:Q16)</f>
        <v>0.78959999999999997</v>
      </c>
      <c r="N16" s="64">
        <v>0.78940999999999995</v>
      </c>
      <c r="O16" s="43"/>
      <c r="P16" s="64">
        <v>1.9000000000000001E-4</v>
      </c>
      <c r="Q16" s="43">
        <v>0</v>
      </c>
    </row>
    <row r="17" spans="1:17" x14ac:dyDescent="0.25">
      <c r="A17" s="24"/>
      <c r="B17" s="18" t="s">
        <v>28</v>
      </c>
      <c r="C17" s="65">
        <f>(C16/C7)*100</f>
        <v>1.4199753266698556</v>
      </c>
      <c r="D17" s="66">
        <f>(D16/D7)*100</f>
        <v>1.4196336406110064</v>
      </c>
      <c r="E17" s="66"/>
      <c r="F17" s="66">
        <f>(F16/F7)*100</f>
        <v>4.747744821209901E-2</v>
      </c>
      <c r="G17" s="66"/>
      <c r="H17" s="67">
        <f>(H16/H7)*100</f>
        <v>1.4187587335882283</v>
      </c>
      <c r="I17" s="68">
        <f>(I16/I7)*100</f>
        <v>1.4184084683083662</v>
      </c>
      <c r="J17" s="68"/>
      <c r="K17" s="68">
        <f>(K16/K7)*100</f>
        <v>4.7477448212099857E-2</v>
      </c>
      <c r="L17" s="68"/>
      <c r="M17" s="69">
        <f>(M16/M7)*100</f>
        <v>1.4221748324045487</v>
      </c>
      <c r="N17" s="70">
        <f>(N16/N7)*100</f>
        <v>1.4218326170826683</v>
      </c>
      <c r="O17" s="70"/>
      <c r="P17" s="70">
        <f>(P16/P7)*100</f>
        <v>4.747744821209901E-2</v>
      </c>
      <c r="Q17" s="70"/>
    </row>
    <row r="18" spans="1:17" ht="30" customHeight="1" x14ac:dyDescent="0.25">
      <c r="A18" s="59" t="s">
        <v>29</v>
      </c>
      <c r="B18" s="40" t="s">
        <v>30</v>
      </c>
      <c r="C18" s="71"/>
      <c r="D18" s="72"/>
      <c r="E18" s="72"/>
      <c r="F18" s="72"/>
      <c r="G18" s="72"/>
      <c r="H18" s="73"/>
      <c r="I18" s="74"/>
      <c r="J18" s="74"/>
      <c r="K18" s="74"/>
      <c r="L18" s="74"/>
      <c r="M18" s="75"/>
      <c r="N18" s="76"/>
      <c r="O18" s="76"/>
      <c r="P18" s="76"/>
      <c r="Q18" s="76"/>
    </row>
    <row r="19" spans="1:17" ht="27" customHeight="1" x14ac:dyDescent="0.25">
      <c r="A19" s="77" t="s">
        <v>31</v>
      </c>
      <c r="B19" s="30" t="s">
        <v>32</v>
      </c>
      <c r="C19" s="32">
        <f>C7-C16</f>
        <v>54.817</v>
      </c>
      <c r="D19" s="32">
        <f>D7-D16</f>
        <v>54.817190000000004</v>
      </c>
      <c r="E19" s="31"/>
      <c r="F19" s="32">
        <f>F7-F16</f>
        <v>0.40000000000000202</v>
      </c>
      <c r="G19" s="31"/>
      <c r="H19" s="35">
        <f>H7-H16</f>
        <v>53.475000000000001</v>
      </c>
      <c r="I19" s="35">
        <f>I7-I16</f>
        <v>53.475189999999998</v>
      </c>
      <c r="J19" s="34"/>
      <c r="K19" s="35">
        <f>K7-K16</f>
        <v>0.39999999999999492</v>
      </c>
      <c r="L19" s="34"/>
      <c r="M19" s="38">
        <f>M7-M16</f>
        <v>54.731000000000002</v>
      </c>
      <c r="N19" s="38">
        <f>N7-N16</f>
        <v>54.731190000000005</v>
      </c>
      <c r="O19" s="37"/>
      <c r="P19" s="38">
        <f>P7-P16</f>
        <v>0.40000000000000202</v>
      </c>
      <c r="Q19" s="37"/>
    </row>
    <row r="20" spans="1:17" ht="33" customHeight="1" x14ac:dyDescent="0.25">
      <c r="A20" s="59" t="s">
        <v>33</v>
      </c>
      <c r="B20" s="40" t="s">
        <v>34</v>
      </c>
      <c r="C20" s="32">
        <f>SUM(D20:G20)</f>
        <v>0.95</v>
      </c>
      <c r="D20" s="52">
        <v>0.95</v>
      </c>
      <c r="E20" s="44"/>
      <c r="F20" s="52">
        <v>0</v>
      </c>
      <c r="G20" s="44"/>
      <c r="H20" s="35">
        <f>SUM(I20:L20)</f>
        <v>0.95</v>
      </c>
      <c r="I20" s="55">
        <v>0.95</v>
      </c>
      <c r="J20" s="46"/>
      <c r="K20" s="55">
        <v>0</v>
      </c>
      <c r="L20" s="46"/>
      <c r="M20" s="38">
        <f>SUM(N20:Q20)</f>
        <v>0.95</v>
      </c>
      <c r="N20" s="58">
        <v>0.95</v>
      </c>
      <c r="O20" s="48"/>
      <c r="P20" s="58">
        <v>0</v>
      </c>
      <c r="Q20" s="48"/>
    </row>
    <row r="21" spans="1:17" ht="20.25" customHeight="1" x14ac:dyDescent="0.25">
      <c r="A21" s="78" t="s">
        <v>35</v>
      </c>
      <c r="B21" s="79" t="s">
        <v>36</v>
      </c>
      <c r="C21" s="80"/>
      <c r="D21" s="81"/>
      <c r="E21" s="81"/>
      <c r="F21" s="81"/>
      <c r="G21" s="81"/>
      <c r="H21" s="82"/>
      <c r="I21" s="83"/>
      <c r="J21" s="83"/>
      <c r="K21" s="83"/>
      <c r="L21" s="83"/>
      <c r="M21" s="84"/>
      <c r="N21" s="85"/>
      <c r="O21" s="85"/>
      <c r="P21" s="85"/>
      <c r="Q21" s="85"/>
    </row>
    <row r="22" spans="1:17" ht="18.75" customHeight="1" x14ac:dyDescent="0.25">
      <c r="A22" s="86"/>
      <c r="B22" s="79" t="s">
        <v>37</v>
      </c>
      <c r="C22" s="87"/>
      <c r="D22" s="88"/>
      <c r="E22" s="88"/>
      <c r="F22" s="88"/>
      <c r="G22" s="88"/>
      <c r="H22" s="89"/>
      <c r="I22" s="90"/>
      <c r="J22" s="90"/>
      <c r="K22" s="90"/>
      <c r="L22" s="90"/>
      <c r="M22" s="91"/>
      <c r="N22" s="92"/>
      <c r="O22" s="92"/>
      <c r="P22" s="92"/>
      <c r="Q22" s="92"/>
    </row>
    <row r="23" spans="1:17" ht="15.75" customHeight="1" x14ac:dyDescent="0.25">
      <c r="A23" s="93"/>
      <c r="B23" s="18" t="s">
        <v>38</v>
      </c>
      <c r="C23" s="94"/>
      <c r="D23" s="95"/>
      <c r="E23" s="95"/>
      <c r="F23" s="95"/>
      <c r="G23" s="95"/>
      <c r="H23" s="96"/>
      <c r="I23" s="97"/>
      <c r="J23" s="97"/>
      <c r="K23" s="97"/>
      <c r="L23" s="97"/>
      <c r="M23" s="98"/>
      <c r="N23" s="99"/>
      <c r="O23" s="99"/>
      <c r="P23" s="99"/>
      <c r="Q23" s="99"/>
    </row>
    <row r="24" spans="1:17" ht="17.25" customHeight="1" x14ac:dyDescent="0.25">
      <c r="A24" s="24" t="s">
        <v>39</v>
      </c>
      <c r="B24" s="18" t="s">
        <v>40</v>
      </c>
      <c r="C24" s="50">
        <f>SUM(D24:F24)</f>
        <v>53.866999999999997</v>
      </c>
      <c r="D24" s="52">
        <v>53.466999999999999</v>
      </c>
      <c r="E24" s="100"/>
      <c r="F24" s="101">
        <v>0.4</v>
      </c>
      <c r="G24" s="100"/>
      <c r="H24" s="53">
        <f>SUM(I24:K24)</f>
        <v>52.524999999999999</v>
      </c>
      <c r="I24" s="55">
        <v>52.125</v>
      </c>
      <c r="J24" s="102"/>
      <c r="K24" s="103">
        <v>0.4</v>
      </c>
      <c r="L24" s="102"/>
      <c r="M24" s="56">
        <f>SUM(N24:P24)</f>
        <v>53.780999999999999</v>
      </c>
      <c r="N24" s="58">
        <v>53.381</v>
      </c>
      <c r="O24" s="104"/>
      <c r="P24" s="105">
        <v>0.4</v>
      </c>
      <c r="Q24" s="104"/>
    </row>
    <row r="25" spans="1:17" x14ac:dyDescent="0.25">
      <c r="A25" s="106"/>
      <c r="B25" s="107" t="s">
        <v>41</v>
      </c>
      <c r="C25" s="108"/>
      <c r="D25" s="109">
        <f>D7-D16-D19</f>
        <v>0</v>
      </c>
      <c r="E25" s="108">
        <f>E19-E20-E21-E24</f>
        <v>0</v>
      </c>
      <c r="F25" s="110">
        <f>F19-F20-F21-F24-G9</f>
        <v>1.9984014443252818E-15</v>
      </c>
      <c r="G25" s="111">
        <f>G19-G20-G21-G24</f>
        <v>0</v>
      </c>
      <c r="H25" s="108"/>
      <c r="I25" s="112">
        <f>I7-I20-I24-I16</f>
        <v>0.40018999999999549</v>
      </c>
      <c r="J25" s="108">
        <f>J19-J20-J21-J24</f>
        <v>0</v>
      </c>
      <c r="K25" s="110">
        <f>K19-K20-K21-K24-L9</f>
        <v>-5.1070259132757201E-15</v>
      </c>
      <c r="L25" s="111">
        <f>L19-L20-L21-L24</f>
        <v>0</v>
      </c>
      <c r="M25" s="108"/>
      <c r="N25" s="113">
        <f>N7-N20-N24-N16</f>
        <v>0.40018999999999871</v>
      </c>
      <c r="O25" s="108">
        <f>O19-O20-O21-O24</f>
        <v>0</v>
      </c>
      <c r="P25" s="110">
        <f>P19-P20-P21-P24-Q9</f>
        <v>1.9984014443252818E-15</v>
      </c>
      <c r="Q25" s="111">
        <f>Q19-Q20-Q21-Q24</f>
        <v>0</v>
      </c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14"/>
      <c r="Q27" s="1"/>
    </row>
    <row r="28" spans="1:17" ht="32.25" customHeight="1" x14ac:dyDescent="0.25">
      <c r="A28" s="1"/>
      <c r="B28" s="115" t="s">
        <v>42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 t="s">
        <v>43</v>
      </c>
      <c r="N28" s="1"/>
      <c r="O28" s="1"/>
      <c r="P28" s="114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 t="s">
        <v>44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 t="s">
        <v>45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16" t="s">
        <v>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 t="s">
        <v>47</v>
      </c>
      <c r="N32" s="1"/>
      <c r="O32" s="1"/>
      <c r="P32" s="1"/>
      <c r="Q32" s="1"/>
    </row>
  </sheetData>
  <mergeCells count="22">
    <mergeCell ref="N21:N23"/>
    <mergeCell ref="O21:O23"/>
    <mergeCell ref="P21:P23"/>
    <mergeCell ref="Q21:Q23"/>
    <mergeCell ref="H21:H23"/>
    <mergeCell ref="I21:I23"/>
    <mergeCell ref="J21:J23"/>
    <mergeCell ref="K21:K23"/>
    <mergeCell ref="L21:L23"/>
    <mergeCell ref="M21:M23"/>
    <mergeCell ref="A21:A23"/>
    <mergeCell ref="C21:C23"/>
    <mergeCell ref="D21:D23"/>
    <mergeCell ref="E21:E23"/>
    <mergeCell ref="F21:F23"/>
    <mergeCell ref="G21:G23"/>
    <mergeCell ref="P1:Q1"/>
    <mergeCell ref="A4:A5"/>
    <mergeCell ref="B4:B5"/>
    <mergeCell ref="C4:G4"/>
    <mergeCell ref="H4:L4"/>
    <mergeCell ref="M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Петрова</dc:creator>
  <cp:lastModifiedBy>Наталья Петрова</cp:lastModifiedBy>
  <dcterms:created xsi:type="dcterms:W3CDTF">2018-07-04T11:51:24Z</dcterms:created>
  <dcterms:modified xsi:type="dcterms:W3CDTF">2018-07-04T11:53:06Z</dcterms:modified>
</cp:coreProperties>
</file>