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"/>
    </mc:Choice>
  </mc:AlternateContent>
  <bookViews>
    <workbookView xWindow="0" yWindow="0" windowWidth="28800" windowHeight="1245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J28" i="1"/>
  <c r="G28" i="1"/>
  <c r="E28" i="1"/>
  <c r="M27" i="1"/>
  <c r="H27" i="1"/>
  <c r="C27" i="1"/>
  <c r="M26" i="1"/>
  <c r="H26" i="1"/>
  <c r="C26" i="1"/>
  <c r="M21" i="1"/>
  <c r="H21" i="1"/>
  <c r="C21" i="1"/>
  <c r="N20" i="1"/>
  <c r="I20" i="1"/>
  <c r="F20" i="1"/>
  <c r="D20" i="1"/>
  <c r="N18" i="1"/>
  <c r="P17" i="1"/>
  <c r="N17" i="1"/>
  <c r="M17" i="1"/>
  <c r="M18" i="1" s="1"/>
  <c r="K17" i="1"/>
  <c r="I17" i="1"/>
  <c r="I18" i="1" s="1"/>
  <c r="F17" i="1"/>
  <c r="D17" i="1"/>
  <c r="C17" i="1"/>
  <c r="M16" i="1"/>
  <c r="H16" i="1"/>
  <c r="C16" i="1"/>
  <c r="M15" i="1"/>
  <c r="H15" i="1"/>
  <c r="C15" i="1"/>
  <c r="C6" i="1" s="1"/>
  <c r="C20" i="1" s="1"/>
  <c r="M13" i="1"/>
  <c r="H13" i="1"/>
  <c r="C13" i="1"/>
  <c r="O6" i="1"/>
  <c r="N6" i="1"/>
  <c r="N28" i="1" s="1"/>
  <c r="P9" i="1" s="1"/>
  <c r="P6" i="1" s="1"/>
  <c r="M6" i="1"/>
  <c r="M20" i="1" s="1"/>
  <c r="J6" i="1"/>
  <c r="I6" i="1"/>
  <c r="H6" i="1"/>
  <c r="D6" i="1"/>
  <c r="D28" i="1" s="1"/>
  <c r="F9" i="1" s="1"/>
  <c r="F6" i="1" s="1"/>
  <c r="F28" i="1" s="1"/>
  <c r="C18" i="1" l="1"/>
  <c r="F18" i="1"/>
  <c r="P28" i="1"/>
  <c r="P20" i="1"/>
  <c r="P18" i="1"/>
  <c r="D18" i="1"/>
  <c r="I28" i="1"/>
  <c r="K9" i="1" s="1"/>
  <c r="K6" i="1" s="1"/>
  <c r="H17" i="1"/>
  <c r="H18" i="1" s="1"/>
  <c r="K20" i="1" l="1"/>
  <c r="K28" i="1"/>
  <c r="K18" i="1"/>
  <c r="H20" i="1"/>
</calcChain>
</file>

<file path=xl/sharedStrings.xml><?xml version="1.0" encoding="utf-8"?>
<sst xmlns="http://schemas.openxmlformats.org/spreadsheetml/2006/main" count="65" uniqueCount="56">
  <si>
    <t>Баланс электрической энергии по сетям ВН, СНI, СНII и НН</t>
  </si>
  <si>
    <t>АО "ОЭЗ ППТ "Алабуга"</t>
  </si>
  <si>
    <t>млн. кВт.ч</t>
  </si>
  <si>
    <t>п.п.</t>
  </si>
  <si>
    <t xml:space="preserve">Показатели       </t>
  </si>
  <si>
    <t>факт 2017 г.</t>
  </si>
  <si>
    <t>ожид. 2018 г.</t>
  </si>
  <si>
    <t>план 2019 г.</t>
  </si>
  <si>
    <t>Всего</t>
  </si>
  <si>
    <t>ВН</t>
  </si>
  <si>
    <t>СНI</t>
  </si>
  <si>
    <t>СНII</t>
  </si>
  <si>
    <t>НН</t>
  </si>
  <si>
    <t>СН1</t>
  </si>
  <si>
    <t>СН2</t>
  </si>
  <si>
    <t xml:space="preserve">1. </t>
  </si>
  <si>
    <t>Поступление эл. энергии в сеть, ВСЕГО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</si>
  <si>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</si>
  <si>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</si>
  <si>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</si>
  <si>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</si>
  <si>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СН1                     </t>
  </si>
  <si>
    <t xml:space="preserve">СН11                    </t>
  </si>
  <si>
    <t>от электростанции ПЭ (ЭСО):</t>
  </si>
  <si>
    <t>1.2.</t>
  </si>
  <si>
    <t>в т.ч. от  ОАО "Сетевая компания"</t>
  </si>
  <si>
    <t>1.3.</t>
  </si>
  <si>
    <t>от других поставщиков (в т.ч. с оптового рынка)</t>
  </si>
  <si>
    <t>1.4.</t>
  </si>
  <si>
    <t>Поступление электроэнергии от других организаций (ООО "Кастамону Интегрейтед Вуд Индастри")</t>
  </si>
  <si>
    <t>1.5.</t>
  </si>
  <si>
    <t>Поступление электроэнергии от других организаций (ООО "Хаят Кимья")</t>
  </si>
  <si>
    <t xml:space="preserve">2.  </t>
  </si>
  <si>
    <t>Потери электроэнергии   в сети</t>
  </si>
  <si>
    <t>то же в % (п. 1.1/п. 1.3)</t>
  </si>
  <si>
    <t xml:space="preserve">3.  </t>
  </si>
  <si>
    <t xml:space="preserve">Расход электроэнергии  на производственные и хозяйственные нужды </t>
  </si>
  <si>
    <t xml:space="preserve">4.  </t>
  </si>
  <si>
    <t xml:space="preserve">Полезный отпуск из сети </t>
  </si>
  <si>
    <t>4.1.</t>
  </si>
  <si>
    <t xml:space="preserve">в т.ч.  собственным  потребителям ЭСО                </t>
  </si>
  <si>
    <t xml:space="preserve">из них:                 </t>
  </si>
  <si>
    <t xml:space="preserve">потребителям,   присоединенным  к  центру питания </t>
  </si>
  <si>
    <t>на           генераторном напряжении</t>
  </si>
  <si>
    <t>4.2.</t>
  </si>
  <si>
    <t>потребителям     оптового рынка</t>
  </si>
  <si>
    <t>4.3.</t>
  </si>
  <si>
    <t>потребителям</t>
  </si>
  <si>
    <t>в сетевые организации (ЕЭС Царицыно)</t>
  </si>
  <si>
    <t>Трансформировано из сети ВН/СН, СН/НН</t>
  </si>
  <si>
    <t>Главный энергетик АО "ОЭЗ ППТ "Алабуга"</t>
  </si>
  <si>
    <t>Сираев А.В.</t>
  </si>
  <si>
    <t>Согласовано</t>
  </si>
  <si>
    <t>ОАО "Сетевая компания"</t>
  </si>
  <si>
    <t>Зам. директора по учёту и передаче электроэнергии - начальник СУОиАПЭ</t>
  </si>
  <si>
    <t>Камалиев Р.Н.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</si>
</sst>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00"/>
    <numFmt numFmtId="166" formatCode="0.0000"/>
    <numFmt numFmtId="167" formatCode="0.00000"/>
    <numFmt numFmtId="168" formatCode="0.0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rgb="FF0000FF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 wrapText="1"/>
    </xf>
    <xf numFmtId="166" fontId="18" fillId="0" borderId="7" xfId="0" applyNumberFormat="1" applyFont="1" applyBorder="1" applyAlignment="1">
      <alignment horizontal="center" vertical="center" wrapText="1"/>
    </xf>
    <xf numFmtId="167" fontId="18" fillId="0" borderId="7" xfId="0" applyNumberFormat="1" applyFont="1" applyBorder="1" applyAlignment="1">
      <alignment horizontal="center" vertical="center" wrapText="1"/>
    </xf>
    <xf numFmtId="168" fontId="18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0" fontId="4" fillId="0" borderId="7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0" fontId="9" fillId="0" borderId="7" xfId="1" applyNumberFormat="1" applyFont="1" applyBorder="1" applyAlignment="1">
      <alignment horizontal="center" vertical="center" wrapText="1"/>
    </xf>
    <xf numFmtId="10" fontId="10" fillId="0" borderId="7" xfId="1" applyNumberFormat="1" applyFont="1" applyBorder="1" applyAlignment="1">
      <alignment horizontal="center" vertical="center" wrapText="1"/>
    </xf>
    <xf numFmtId="10" fontId="6" fillId="0" borderId="7" xfId="1" applyNumberFormat="1" applyFont="1" applyBorder="1" applyAlignment="1">
      <alignment horizontal="center" vertical="center" wrapText="1"/>
    </xf>
    <xf numFmtId="10" fontId="11" fillId="0" borderId="7" xfId="1" applyNumberFormat="1" applyFont="1" applyBorder="1" applyAlignment="1">
      <alignment horizontal="center" vertical="center" wrapText="1"/>
    </xf>
    <xf numFmtId="10" fontId="7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9" fontId="4" fillId="0" borderId="7" xfId="1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a\AppData\Local\Microsoft\Windows\INetCache\Content.Outlook\WE0B3ILX\&#1086;&#1073;&#1097;&#1077;&#1077;%20&#1072;&#1083;&#1072;&#1073;&#1091;&#1075;&#1072;%202019%20(&#1057;&#1050;)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отерь (2017)"/>
      <sheetName val="расчет потерь (2019)"/>
      <sheetName val="1.3эк."/>
      <sheetName val="1.4эк."/>
      <sheetName val="1.5эк."/>
      <sheetName val="1.6эк."/>
      <sheetName val="1.30 2019эк."/>
      <sheetName val="1.3 суб"/>
      <sheetName val="1.4суб"/>
      <sheetName val="1.5суб"/>
      <sheetName val="1.6суб"/>
      <sheetName val="1.30 2019суб"/>
    </sheetNames>
    <sheetDataSet>
      <sheetData sheetId="0"/>
      <sheetData sheetId="1"/>
      <sheetData sheetId="2">
        <row r="42">
          <cell r="I42">
            <v>0</v>
          </cell>
          <cell r="K42">
            <v>0</v>
          </cell>
          <cell r="N42">
            <v>0</v>
          </cell>
          <cell r="P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0" workbookViewId="0">
      <selection activeCell="B6" sqref="B6:B28"/>
    </sheetView>
  </sheetViews>
  <sheetFormatPr defaultRowHeight="15" x14ac:dyDescent="0.25"/>
  <cols>
    <col min="2" max="2" width="36.7109375" customWidth="1"/>
  </cols>
  <sheetData>
    <row r="1" spans="1:17" ht="15.75" x14ac:dyDescent="0.2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3" t="s">
        <v>1</v>
      </c>
      <c r="N1" s="4"/>
      <c r="O1" s="4"/>
      <c r="P1" s="4"/>
      <c r="Q1" s="5"/>
    </row>
    <row r="2" spans="1:17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</v>
      </c>
      <c r="Q2" s="5"/>
    </row>
    <row r="3" spans="1:17" x14ac:dyDescent="0.25">
      <c r="A3" s="41" t="s">
        <v>3</v>
      </c>
      <c r="B3" s="7" t="s">
        <v>4</v>
      </c>
      <c r="C3" s="20" t="s">
        <v>5</v>
      </c>
      <c r="D3" s="21"/>
      <c r="E3" s="21"/>
      <c r="F3" s="21"/>
      <c r="G3" s="22"/>
      <c r="H3" s="23" t="s">
        <v>6</v>
      </c>
      <c r="I3" s="24"/>
      <c r="J3" s="24"/>
      <c r="K3" s="24"/>
      <c r="L3" s="25"/>
      <c r="M3" s="26" t="s">
        <v>7</v>
      </c>
      <c r="N3" s="27"/>
      <c r="O3" s="27"/>
      <c r="P3" s="27"/>
      <c r="Q3" s="28"/>
    </row>
    <row r="4" spans="1:17" x14ac:dyDescent="0.25">
      <c r="A4" s="42"/>
      <c r="B4" s="8"/>
      <c r="C4" s="30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31" t="s">
        <v>8</v>
      </c>
      <c r="I4" s="44" t="s">
        <v>9</v>
      </c>
      <c r="J4" s="44" t="s">
        <v>13</v>
      </c>
      <c r="K4" s="44" t="s">
        <v>14</v>
      </c>
      <c r="L4" s="44" t="s">
        <v>12</v>
      </c>
      <c r="M4" s="32" t="s">
        <v>8</v>
      </c>
      <c r="N4" s="32" t="s">
        <v>9</v>
      </c>
      <c r="O4" s="32" t="s">
        <v>10</v>
      </c>
      <c r="P4" s="32" t="s">
        <v>11</v>
      </c>
      <c r="Q4" s="32" t="s">
        <v>12</v>
      </c>
    </row>
    <row r="5" spans="1:17" x14ac:dyDescent="0.25">
      <c r="A5" s="2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/>
      <c r="I5" s="31"/>
      <c r="J5" s="31"/>
      <c r="K5" s="31"/>
      <c r="L5" s="31"/>
      <c r="M5" s="32">
        <v>8</v>
      </c>
      <c r="N5" s="32">
        <v>9</v>
      </c>
      <c r="O5" s="32">
        <v>10</v>
      </c>
      <c r="P5" s="32">
        <v>11</v>
      </c>
      <c r="Q5" s="32">
        <v>12</v>
      </c>
    </row>
    <row r="6" spans="1:17" ht="32.25" customHeight="1" x14ac:dyDescent="0.25">
      <c r="A6" s="45" t="s">
        <v>15</v>
      </c>
      <c r="B6" s="133" t="s">
        <v>16</v>
      </c>
      <c r="C6" s="46">
        <f>C13+C14+C15</f>
        <v>331.41918799999996</v>
      </c>
      <c r="D6" s="47">
        <f>SUM(D9:D16)</f>
        <v>343.35978399999999</v>
      </c>
      <c r="E6" s="48"/>
      <c r="F6" s="49">
        <f>SUM(F9:F15)</f>
        <v>4.4668509999999992</v>
      </c>
      <c r="G6" s="50"/>
      <c r="H6" s="51">
        <f>H13+H14+H15</f>
        <v>305.21199000000001</v>
      </c>
      <c r="I6" s="52">
        <f>SUM(I9:I15)</f>
        <v>305.21199000000001</v>
      </c>
      <c r="J6" s="53">
        <f>SUM(J9:J15)</f>
        <v>0</v>
      </c>
      <c r="K6" s="54">
        <f>SUM(K9:K15)</f>
        <v>5.0162100000000009</v>
      </c>
      <c r="L6" s="55"/>
      <c r="M6" s="56">
        <f>M13+M14+M15</f>
        <v>312.70519999999999</v>
      </c>
      <c r="N6" s="57">
        <f>SUM(N9:N15)</f>
        <v>312.70519999999999</v>
      </c>
      <c r="O6" s="58">
        <f>SUM(O9:O15)</f>
        <v>0</v>
      </c>
      <c r="P6" s="35">
        <f>SUM(P9:P15)</f>
        <v>4.9605199999999741</v>
      </c>
      <c r="Q6" s="57"/>
    </row>
    <row r="7" spans="1:17" ht="24" customHeight="1" x14ac:dyDescent="0.25">
      <c r="A7" s="45" t="s">
        <v>17</v>
      </c>
      <c r="B7" s="134" t="s">
        <v>18</v>
      </c>
      <c r="C7" s="46"/>
      <c r="D7" s="48"/>
      <c r="E7" s="48"/>
      <c r="F7" s="49"/>
      <c r="G7" s="33"/>
      <c r="H7" s="51"/>
      <c r="I7" s="60"/>
      <c r="J7" s="53"/>
      <c r="K7" s="53"/>
      <c r="L7" s="34"/>
      <c r="M7" s="56"/>
      <c r="N7" s="61"/>
      <c r="O7" s="58"/>
      <c r="P7" s="58"/>
      <c r="Q7" s="35"/>
    </row>
    <row r="8" spans="1:17" ht="25.5" customHeight="1" x14ac:dyDescent="0.25">
      <c r="A8" s="45"/>
      <c r="B8" s="134" t="s">
        <v>19</v>
      </c>
      <c r="C8" s="46"/>
      <c r="D8" s="48"/>
      <c r="E8" s="48"/>
      <c r="F8" s="49"/>
      <c r="G8" s="33"/>
      <c r="H8" s="51"/>
      <c r="I8" s="60"/>
      <c r="J8" s="53"/>
      <c r="K8" s="53"/>
      <c r="L8" s="34"/>
      <c r="M8" s="56"/>
      <c r="N8" s="61"/>
      <c r="O8" s="58"/>
      <c r="P8" s="58"/>
      <c r="Q8" s="35"/>
    </row>
    <row r="9" spans="1:17" ht="22.5" customHeight="1" x14ac:dyDescent="0.25">
      <c r="A9" s="29"/>
      <c r="B9" s="135" t="s">
        <v>20</v>
      </c>
      <c r="C9" s="62"/>
      <c r="D9" s="63"/>
      <c r="E9" s="63"/>
      <c r="F9" s="64">
        <f>D28</f>
        <v>4.2608349999999993</v>
      </c>
      <c r="G9" s="65"/>
      <c r="H9" s="66"/>
      <c r="I9" s="67"/>
      <c r="J9" s="68"/>
      <c r="K9" s="69">
        <f>I28</f>
        <v>5.0162100000000009</v>
      </c>
      <c r="L9" s="70"/>
      <c r="M9" s="71"/>
      <c r="N9" s="72"/>
      <c r="O9" s="73"/>
      <c r="P9" s="74">
        <f>N28</f>
        <v>4.9605199999999741</v>
      </c>
      <c r="Q9" s="74"/>
    </row>
    <row r="10" spans="1:17" ht="20.25" customHeight="1" x14ac:dyDescent="0.25">
      <c r="A10" s="29"/>
      <c r="B10" s="135" t="s">
        <v>21</v>
      </c>
      <c r="C10" s="62"/>
      <c r="D10" s="63"/>
      <c r="E10" s="63"/>
      <c r="F10" s="63"/>
      <c r="G10" s="65"/>
      <c r="H10" s="66"/>
      <c r="I10" s="67"/>
      <c r="J10" s="68"/>
      <c r="K10" s="68"/>
      <c r="L10" s="70"/>
      <c r="M10" s="71"/>
      <c r="N10" s="72"/>
      <c r="O10" s="73"/>
      <c r="P10" s="73"/>
      <c r="Q10" s="74"/>
    </row>
    <row r="11" spans="1:17" ht="17.25" customHeight="1" x14ac:dyDescent="0.25">
      <c r="A11" s="29"/>
      <c r="B11" s="135" t="s">
        <v>22</v>
      </c>
      <c r="C11" s="62"/>
      <c r="D11" s="63"/>
      <c r="E11" s="63"/>
      <c r="F11" s="63"/>
      <c r="G11" s="75"/>
      <c r="H11" s="76"/>
      <c r="I11" s="67"/>
      <c r="J11" s="68"/>
      <c r="K11" s="68"/>
      <c r="L11" s="77"/>
      <c r="M11" s="78"/>
      <c r="N11" s="72"/>
      <c r="O11" s="73"/>
      <c r="P11" s="73"/>
      <c r="Q11" s="79"/>
    </row>
    <row r="12" spans="1:17" ht="24" customHeight="1" x14ac:dyDescent="0.25">
      <c r="A12" s="80"/>
      <c r="B12" s="134" t="s">
        <v>23</v>
      </c>
      <c r="C12" s="81"/>
      <c r="D12" s="82"/>
      <c r="E12" s="82"/>
      <c r="F12" s="82"/>
      <c r="G12" s="83"/>
      <c r="H12" s="76"/>
      <c r="I12" s="67"/>
      <c r="J12" s="84"/>
      <c r="K12" s="84"/>
      <c r="L12" s="85"/>
      <c r="M12" s="78"/>
      <c r="N12" s="72"/>
      <c r="O12" s="86"/>
      <c r="P12" s="86"/>
      <c r="Q12" s="87"/>
    </row>
    <row r="13" spans="1:17" ht="32.25" customHeight="1" x14ac:dyDescent="0.25">
      <c r="A13" s="88" t="s">
        <v>24</v>
      </c>
      <c r="B13" s="134" t="s">
        <v>25</v>
      </c>
      <c r="C13" s="89">
        <f>SUM(D13:G13)</f>
        <v>279.53517599999998</v>
      </c>
      <c r="D13" s="90">
        <v>279.32916</v>
      </c>
      <c r="E13" s="90"/>
      <c r="F13" s="90">
        <v>0.206016</v>
      </c>
      <c r="G13" s="19"/>
      <c r="H13" s="76">
        <f>SUM(I13:L13)</f>
        <v>305.21199000000001</v>
      </c>
      <c r="I13" s="9">
        <v>305.21199000000001</v>
      </c>
      <c r="J13" s="91"/>
      <c r="K13" s="91">
        <v>0</v>
      </c>
      <c r="L13" s="92"/>
      <c r="M13" s="78">
        <f>SUM(N13:Q13)</f>
        <v>312.70519999999999</v>
      </c>
      <c r="N13" s="10">
        <v>312.70519999999999</v>
      </c>
      <c r="O13" s="93"/>
      <c r="P13" s="93">
        <v>0</v>
      </c>
      <c r="Q13" s="94"/>
    </row>
    <row r="14" spans="1:17" ht="32.25" customHeight="1" x14ac:dyDescent="0.25">
      <c r="A14" s="88" t="s">
        <v>26</v>
      </c>
      <c r="B14" s="134" t="s">
        <v>27</v>
      </c>
      <c r="C14" s="89"/>
      <c r="D14" s="90"/>
      <c r="E14" s="90"/>
      <c r="F14" s="90"/>
      <c r="G14" s="19"/>
      <c r="H14" s="76"/>
      <c r="I14" s="11"/>
      <c r="J14" s="95"/>
      <c r="K14" s="91"/>
      <c r="L14" s="92"/>
      <c r="M14" s="78"/>
      <c r="N14" s="12"/>
      <c r="O14" s="94"/>
      <c r="P14" s="93"/>
      <c r="Q14" s="94"/>
    </row>
    <row r="15" spans="1:17" ht="47.25" customHeight="1" x14ac:dyDescent="0.25">
      <c r="A15" s="88" t="s">
        <v>28</v>
      </c>
      <c r="B15" s="134" t="s">
        <v>29</v>
      </c>
      <c r="C15" s="89">
        <f>SUM(D15:G15)</f>
        <v>51.884011999999998</v>
      </c>
      <c r="D15" s="48">
        <v>51.884011999999998</v>
      </c>
      <c r="E15" s="48"/>
      <c r="F15" s="48"/>
      <c r="G15" s="96"/>
      <c r="H15" s="76">
        <f>SUM(I15:L15)</f>
        <v>0</v>
      </c>
      <c r="I15" s="11">
        <v>0</v>
      </c>
      <c r="J15" s="95"/>
      <c r="K15" s="11">
        <v>0</v>
      </c>
      <c r="L15" s="92"/>
      <c r="M15" s="78">
        <f>SUM(N15:Q15)</f>
        <v>0</v>
      </c>
      <c r="N15" s="12">
        <v>0</v>
      </c>
      <c r="O15" s="94"/>
      <c r="P15" s="12">
        <v>0</v>
      </c>
      <c r="Q15" s="94"/>
    </row>
    <row r="16" spans="1:17" ht="32.25" customHeight="1" x14ac:dyDescent="0.25">
      <c r="A16" s="88" t="s">
        <v>30</v>
      </c>
      <c r="B16" s="134" t="s">
        <v>31</v>
      </c>
      <c r="C16" s="89">
        <f>SUM(D16:G16)</f>
        <v>12.146611999999999</v>
      </c>
      <c r="D16" s="48">
        <v>12.146611999999999</v>
      </c>
      <c r="E16" s="48"/>
      <c r="F16" s="48"/>
      <c r="G16" s="96"/>
      <c r="H16" s="76">
        <f>SUM(I16:L16)</f>
        <v>0</v>
      </c>
      <c r="I16" s="11">
        <v>0</v>
      </c>
      <c r="J16" s="95"/>
      <c r="K16" s="11">
        <v>0</v>
      </c>
      <c r="L16" s="92"/>
      <c r="M16" s="78">
        <f>SUM(N16:Q16)</f>
        <v>0</v>
      </c>
      <c r="N16" s="12">
        <v>0</v>
      </c>
      <c r="O16" s="94"/>
      <c r="P16" s="12">
        <v>0</v>
      </c>
      <c r="Q16" s="94"/>
    </row>
    <row r="17" spans="1:17" ht="27.75" customHeight="1" x14ac:dyDescent="0.25">
      <c r="A17" s="97" t="s">
        <v>32</v>
      </c>
      <c r="B17" s="133" t="s">
        <v>33</v>
      </c>
      <c r="C17" s="98">
        <f>SUM(D17:G17)</f>
        <v>0</v>
      </c>
      <c r="D17" s="98">
        <f>'[1]1.3эк.'!D42</f>
        <v>0</v>
      </c>
      <c r="E17" s="98"/>
      <c r="F17" s="98">
        <f>'[1]1.3эк.'!F42</f>
        <v>0</v>
      </c>
      <c r="G17" s="99"/>
      <c r="H17" s="100">
        <f>SUM(I17:L17)</f>
        <v>0</v>
      </c>
      <c r="I17" s="101">
        <f>'[1]1.3эк.'!I42</f>
        <v>0</v>
      </c>
      <c r="J17" s="101"/>
      <c r="K17" s="100">
        <f>'[1]1.3эк.'!K42</f>
        <v>0</v>
      </c>
      <c r="L17" s="102"/>
      <c r="M17" s="103">
        <f>SUM(N17:Q17)</f>
        <v>0</v>
      </c>
      <c r="N17" s="104">
        <f>'[1]1.3эк.'!N42</f>
        <v>0</v>
      </c>
      <c r="O17" s="104"/>
      <c r="P17" s="103">
        <f>'[1]1.3эк.'!P42</f>
        <v>0</v>
      </c>
      <c r="Q17" s="105"/>
    </row>
    <row r="18" spans="1:17" ht="23.25" customHeight="1" x14ac:dyDescent="0.25">
      <c r="A18" s="29"/>
      <c r="B18" s="134" t="s">
        <v>34</v>
      </c>
      <c r="C18" s="106">
        <f>C17/C6</f>
        <v>0</v>
      </c>
      <c r="D18" s="106">
        <f>D17/D6</f>
        <v>0</v>
      </c>
      <c r="E18" s="107"/>
      <c r="F18" s="106">
        <f>F17/F6</f>
        <v>0</v>
      </c>
      <c r="G18" s="106"/>
      <c r="H18" s="108">
        <f>H17/H6</f>
        <v>0</v>
      </c>
      <c r="I18" s="109">
        <f>I17/I6</f>
        <v>0</v>
      </c>
      <c r="J18" s="109"/>
      <c r="K18" s="109">
        <f>K17/K6</f>
        <v>0</v>
      </c>
      <c r="L18" s="110"/>
      <c r="M18" s="111">
        <f>M17/M6</f>
        <v>0</v>
      </c>
      <c r="N18" s="112">
        <f>N17/N6</f>
        <v>0</v>
      </c>
      <c r="O18" s="112"/>
      <c r="P18" s="112">
        <f>P17/P6</f>
        <v>0</v>
      </c>
      <c r="Q18" s="112"/>
    </row>
    <row r="19" spans="1:17" ht="32.25" customHeight="1" x14ac:dyDescent="0.25">
      <c r="A19" s="45" t="s">
        <v>35</v>
      </c>
      <c r="B19" s="134" t="s">
        <v>36</v>
      </c>
      <c r="C19" s="98"/>
      <c r="D19" s="48"/>
      <c r="E19" s="48"/>
      <c r="F19" s="48"/>
      <c r="G19" s="96"/>
      <c r="H19" s="113"/>
      <c r="I19" s="114"/>
      <c r="J19" s="114"/>
      <c r="K19" s="114"/>
      <c r="L19" s="115"/>
      <c r="M19" s="116"/>
      <c r="N19" s="117"/>
      <c r="O19" s="117"/>
      <c r="P19" s="117"/>
      <c r="Q19" s="117"/>
    </row>
    <row r="20" spans="1:17" ht="23.25" customHeight="1" x14ac:dyDescent="0.25">
      <c r="A20" s="118" t="s">
        <v>37</v>
      </c>
      <c r="B20" s="133" t="s">
        <v>38</v>
      </c>
      <c r="C20" s="98">
        <f>C6-C17</f>
        <v>331.41918799999996</v>
      </c>
      <c r="D20" s="98">
        <f>D21+D26</f>
        <v>338.44684699999999</v>
      </c>
      <c r="E20" s="98"/>
      <c r="F20" s="99">
        <f>F21+F26</f>
        <v>0.71572199999999997</v>
      </c>
      <c r="G20" s="99"/>
      <c r="H20" s="119">
        <f>H6-H17</f>
        <v>305.21199000000001</v>
      </c>
      <c r="I20" s="119">
        <f>I21+I26</f>
        <v>300.19578000000001</v>
      </c>
      <c r="J20" s="119"/>
      <c r="K20" s="119">
        <f>K6-K17</f>
        <v>5.0162100000000009</v>
      </c>
      <c r="L20" s="120"/>
      <c r="M20" s="105">
        <f>M6-M17</f>
        <v>312.70519999999999</v>
      </c>
      <c r="N20" s="105">
        <f>N21+N26</f>
        <v>307.74468000000002</v>
      </c>
      <c r="O20" s="105"/>
      <c r="P20" s="105">
        <f>P6-P17</f>
        <v>4.9605199999999741</v>
      </c>
      <c r="Q20" s="103"/>
    </row>
    <row r="21" spans="1:17" ht="22.5" customHeight="1" x14ac:dyDescent="0.25">
      <c r="A21" s="80" t="s">
        <v>39</v>
      </c>
      <c r="B21" s="134" t="s">
        <v>40</v>
      </c>
      <c r="C21" s="98">
        <f>SUM(D21:G21)</f>
        <v>5.0651080000000004</v>
      </c>
      <c r="D21" s="48">
        <v>5.0651080000000004</v>
      </c>
      <c r="E21" s="48"/>
      <c r="F21" s="48">
        <v>0</v>
      </c>
      <c r="G21" s="121"/>
      <c r="H21" s="119">
        <f>SUM(I21:L21)</f>
        <v>5.5066800000000002</v>
      </c>
      <c r="I21" s="122">
        <v>5.5066800000000002</v>
      </c>
      <c r="J21" s="54"/>
      <c r="K21" s="11">
        <v>0</v>
      </c>
      <c r="L21" s="123"/>
      <c r="M21" s="105">
        <f>SUM(N21:Q21)</f>
        <v>5.8066800000000001</v>
      </c>
      <c r="N21" s="124">
        <v>5.8066800000000001</v>
      </c>
      <c r="O21" s="35"/>
      <c r="P21" s="12">
        <v>0</v>
      </c>
      <c r="Q21" s="125"/>
    </row>
    <row r="22" spans="1:17" ht="21.75" customHeight="1" x14ac:dyDescent="0.25">
      <c r="A22" s="29"/>
      <c r="B22" s="135" t="s">
        <v>41</v>
      </c>
      <c r="C22" s="126"/>
      <c r="D22" s="63"/>
      <c r="E22" s="63"/>
      <c r="F22" s="63"/>
      <c r="G22" s="127"/>
      <c r="H22" s="128"/>
      <c r="I22" s="69"/>
      <c r="J22" s="69"/>
      <c r="K22" s="54"/>
      <c r="L22" s="31"/>
      <c r="M22" s="129"/>
      <c r="N22" s="74"/>
      <c r="O22" s="74"/>
      <c r="P22" s="35"/>
      <c r="Q22" s="32"/>
    </row>
    <row r="23" spans="1:17" ht="24" customHeight="1" x14ac:dyDescent="0.25">
      <c r="A23" s="45"/>
      <c r="B23" s="134" t="s">
        <v>42</v>
      </c>
      <c r="C23" s="98"/>
      <c r="D23" s="48"/>
      <c r="E23" s="48"/>
      <c r="F23" s="130"/>
      <c r="G23" s="131"/>
      <c r="H23" s="119"/>
      <c r="I23" s="54"/>
      <c r="J23" s="54"/>
      <c r="K23" s="54"/>
      <c r="L23" s="115"/>
      <c r="M23" s="105"/>
      <c r="N23" s="35"/>
      <c r="O23" s="35"/>
      <c r="P23" s="35"/>
      <c r="Q23" s="117"/>
    </row>
    <row r="24" spans="1:17" ht="23.25" customHeight="1" x14ac:dyDescent="0.25">
      <c r="A24" s="45"/>
      <c r="B24" s="134" t="s">
        <v>43</v>
      </c>
      <c r="C24" s="98"/>
      <c r="D24" s="48"/>
      <c r="E24" s="48"/>
      <c r="F24" s="48"/>
      <c r="G24" s="96"/>
      <c r="H24" s="119"/>
      <c r="I24" s="54"/>
      <c r="J24" s="54"/>
      <c r="K24" s="54"/>
      <c r="L24" s="115"/>
      <c r="M24" s="105"/>
      <c r="N24" s="35"/>
      <c r="O24" s="35"/>
      <c r="P24" s="35"/>
      <c r="Q24" s="117"/>
    </row>
    <row r="25" spans="1:17" ht="21.75" customHeight="1" x14ac:dyDescent="0.25">
      <c r="A25" s="45" t="s">
        <v>44</v>
      </c>
      <c r="B25" s="134" t="s">
        <v>45</v>
      </c>
      <c r="C25" s="98"/>
      <c r="D25" s="49"/>
      <c r="E25" s="49"/>
      <c r="F25" s="49"/>
      <c r="G25" s="59"/>
      <c r="H25" s="119"/>
      <c r="I25" s="54"/>
      <c r="J25" s="54"/>
      <c r="K25" s="54"/>
      <c r="L25" s="34"/>
      <c r="M25" s="105"/>
      <c r="N25" s="35"/>
      <c r="O25" s="35"/>
      <c r="P25" s="35"/>
      <c r="Q25" s="35"/>
    </row>
    <row r="26" spans="1:17" ht="24" customHeight="1" x14ac:dyDescent="0.25">
      <c r="A26" s="45" t="s">
        <v>46</v>
      </c>
      <c r="B26" s="136" t="s">
        <v>47</v>
      </c>
      <c r="C26" s="98">
        <f>SUM(D26:G26)</f>
        <v>334.09746100000001</v>
      </c>
      <c r="D26" s="48">
        <v>333.38173899999998</v>
      </c>
      <c r="E26" s="48"/>
      <c r="F26" s="13">
        <v>0.71572199999999997</v>
      </c>
      <c r="G26" s="33"/>
      <c r="H26" s="100">
        <f>SUM(I26:L26)</f>
        <v>295.37909999999999</v>
      </c>
      <c r="I26" s="132">
        <v>294.6891</v>
      </c>
      <c r="J26" s="54"/>
      <c r="K26" s="54">
        <v>0.69</v>
      </c>
      <c r="L26" s="34"/>
      <c r="M26" s="105">
        <f>SUM(N26:Q26)</f>
        <v>302.464</v>
      </c>
      <c r="N26" s="35">
        <v>301.93799999999999</v>
      </c>
      <c r="O26" s="35"/>
      <c r="P26" s="35">
        <v>0.52600000000000002</v>
      </c>
      <c r="Q26" s="35"/>
    </row>
    <row r="27" spans="1:17" ht="32.25" customHeight="1" x14ac:dyDescent="0.25">
      <c r="A27" s="45" t="s">
        <v>46</v>
      </c>
      <c r="B27" s="137" t="s">
        <v>48</v>
      </c>
      <c r="C27" s="98">
        <f>SUM(D27:G27)</f>
        <v>0.70177</v>
      </c>
      <c r="D27" s="48">
        <v>0.65210199999999996</v>
      </c>
      <c r="E27" s="48"/>
      <c r="F27" s="13">
        <v>4.9667999999999997E-2</v>
      </c>
      <c r="G27" s="33"/>
      <c r="H27" s="100">
        <f>SUM(I27:L27)</f>
        <v>0</v>
      </c>
      <c r="I27" s="132"/>
      <c r="J27" s="54"/>
      <c r="K27" s="54"/>
      <c r="L27" s="34"/>
      <c r="M27" s="105">
        <f>SUM(N27:Q27)</f>
        <v>0</v>
      </c>
      <c r="N27" s="35"/>
      <c r="O27" s="35"/>
      <c r="P27" s="35">
        <v>0</v>
      </c>
      <c r="Q27" s="35"/>
    </row>
    <row r="28" spans="1:17" ht="32.25" customHeight="1" x14ac:dyDescent="0.25">
      <c r="A28" s="45"/>
      <c r="B28" s="138" t="s">
        <v>49</v>
      </c>
      <c r="C28" s="36"/>
      <c r="D28" s="36">
        <f>D6-D17-D21-D26-D27</f>
        <v>4.2608349999999993</v>
      </c>
      <c r="E28" s="36">
        <f>E20-E21-E26</f>
        <v>0</v>
      </c>
      <c r="F28" s="37">
        <f>F6-F17-F21-F26-F27</f>
        <v>3.7014609999999992</v>
      </c>
      <c r="G28" s="38">
        <f>G20-G21-G26</f>
        <v>0</v>
      </c>
      <c r="H28" s="36"/>
      <c r="I28" s="36">
        <f>I6-I17-I21-I26</f>
        <v>5.0162100000000009</v>
      </c>
      <c r="J28" s="36">
        <f>J20-J21-J26</f>
        <v>0</v>
      </c>
      <c r="K28" s="39">
        <f>K6-K17-K26-K21</f>
        <v>4.3262100000000014</v>
      </c>
      <c r="L28" s="40"/>
      <c r="M28" s="36"/>
      <c r="N28" s="36">
        <f>N6-N17-N21-N26</f>
        <v>4.9605199999999741</v>
      </c>
      <c r="O28" s="36">
        <f>O20-O21-O26</f>
        <v>0</v>
      </c>
      <c r="P28" s="39">
        <f>P6-P17-P26-P21</f>
        <v>4.4345199999999743</v>
      </c>
      <c r="Q28" s="40"/>
    </row>
    <row r="29" spans="1:17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05" x14ac:dyDescent="0.25">
      <c r="B30" s="14" t="s">
        <v>50</v>
      </c>
      <c r="C30" s="5"/>
      <c r="D30" s="5"/>
      <c r="E30" s="5"/>
      <c r="F30" s="5"/>
      <c r="G30" s="5"/>
      <c r="H30" s="5"/>
      <c r="I30" s="15"/>
      <c r="J30" s="5"/>
      <c r="K30" s="5"/>
      <c r="L30" s="5"/>
      <c r="M30" s="5"/>
      <c r="N30" s="5" t="s">
        <v>51</v>
      </c>
      <c r="O30" s="5"/>
      <c r="P30" s="16"/>
      <c r="Q30" s="5"/>
    </row>
    <row r="31" spans="1:17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7"/>
      <c r="Q31" s="5"/>
    </row>
    <row r="32" spans="1:17" x14ac:dyDescent="0.25">
      <c r="B32" s="5"/>
      <c r="C32" s="5"/>
      <c r="D32" s="5"/>
      <c r="E32" s="5"/>
      <c r="F32" s="5"/>
      <c r="G32" s="16"/>
      <c r="H32" s="16"/>
      <c r="I32" s="16"/>
      <c r="J32" s="16"/>
      <c r="K32" s="16"/>
      <c r="L32" s="16"/>
      <c r="M32" s="5"/>
      <c r="N32" s="5"/>
      <c r="O32" s="5"/>
      <c r="P32" s="5"/>
      <c r="Q32" s="5"/>
    </row>
    <row r="33" spans="2:17" x14ac:dyDescent="0.25">
      <c r="B33" s="5" t="s">
        <v>52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25">
      <c r="B34" s="5" t="s">
        <v>53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25">
      <c r="B35" s="18" t="s">
        <v>54</v>
      </c>
      <c r="N35" s="5" t="s">
        <v>55</v>
      </c>
    </row>
  </sheetData>
  <mergeCells count="6">
    <mergeCell ref="B1:G1"/>
    <mergeCell ref="A3:A4"/>
    <mergeCell ref="B3:B4"/>
    <mergeCell ref="C3:G3"/>
    <mergeCell ref="H3:L3"/>
    <mergeCell ref="M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Петрова</dc:creator>
  <cp:lastModifiedBy>Наталья Петрова</cp:lastModifiedBy>
  <dcterms:created xsi:type="dcterms:W3CDTF">2018-07-04T11:45:39Z</dcterms:created>
  <dcterms:modified xsi:type="dcterms:W3CDTF">2018-07-04T11:49:51Z</dcterms:modified>
</cp:coreProperties>
</file>