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ushkin\Desktop\"/>
    </mc:Choice>
  </mc:AlternateContent>
  <bookViews>
    <workbookView xWindow="120" yWindow="75" windowWidth="19035" windowHeight="10485"/>
  </bookViews>
  <sheets>
    <sheet name="Тарифы_2020" sheetId="14" r:id="rId1"/>
  </sheets>
  <definedNames>
    <definedName name="_xlnm.Print_Area" localSheetId="0">Тарифы_2020!$A$1:$W$43</definedName>
  </definedNames>
  <calcPr calcId="162913"/>
</workbook>
</file>

<file path=xl/calcChain.xml><?xml version="1.0" encoding="utf-8"?>
<calcChain xmlns="http://schemas.openxmlformats.org/spreadsheetml/2006/main">
  <c r="P37" i="14" l="1"/>
  <c r="P36" i="14"/>
  <c r="P28" i="14"/>
  <c r="P27" i="14"/>
  <c r="O21" i="14" l="1"/>
  <c r="N21" i="14"/>
  <c r="O20" i="14"/>
  <c r="N20" i="14"/>
  <c r="P20" i="14" s="1"/>
  <c r="M20" i="14"/>
  <c r="Q20" i="14"/>
  <c r="M21" i="14"/>
  <c r="P21" i="14"/>
  <c r="Q21" i="14"/>
  <c r="O19" i="14"/>
  <c r="Q19" i="14" s="1"/>
  <c r="N19" i="14"/>
  <c r="P19" i="14" s="1"/>
  <c r="O18" i="14"/>
  <c r="Q18" i="14" s="1"/>
  <c r="N18" i="14"/>
  <c r="P18" i="14" s="1"/>
  <c r="Q17" i="14"/>
  <c r="P17" i="14"/>
  <c r="Q24" i="14"/>
  <c r="Q23" i="14" s="1"/>
  <c r="P24" i="14"/>
  <c r="P23" i="14" s="1"/>
  <c r="Q25" i="14"/>
  <c r="P25" i="14"/>
  <c r="Q22" i="14"/>
  <c r="P22" i="14"/>
  <c r="Q11" i="14"/>
  <c r="P11" i="14"/>
  <c r="P10" i="14"/>
  <c r="P7" i="14"/>
  <c r="Q16" i="14"/>
  <c r="P16" i="14"/>
  <c r="Q15" i="14"/>
  <c r="P15" i="14"/>
  <c r="Q14" i="14"/>
  <c r="P14" i="14"/>
  <c r="P13" i="14" s="1"/>
  <c r="Q13" i="14"/>
  <c r="Q12" i="14"/>
  <c r="P12" i="14"/>
  <c r="R40" i="14" l="1"/>
  <c r="L40" i="14"/>
  <c r="R39" i="14"/>
  <c r="L39" i="14"/>
  <c r="R37" i="14"/>
  <c r="L37" i="14"/>
  <c r="R36" i="14"/>
  <c r="L36" i="14"/>
  <c r="R32" i="14"/>
  <c r="L32" i="14"/>
  <c r="R31" i="14"/>
  <c r="L31" i="14"/>
  <c r="R30" i="14"/>
  <c r="L30" i="14"/>
  <c r="R28" i="14"/>
  <c r="L28" i="14"/>
  <c r="R27" i="14"/>
  <c r="L27" i="14"/>
  <c r="R25" i="14"/>
  <c r="M25" i="14"/>
  <c r="L25" i="14"/>
  <c r="I25" i="14"/>
  <c r="H25" i="14"/>
  <c r="G25" i="14"/>
  <c r="W24" i="14"/>
  <c r="U24" i="14"/>
  <c r="T24" i="14"/>
  <c r="R24" i="14"/>
  <c r="M24" i="14"/>
  <c r="L24" i="14"/>
  <c r="I24" i="14"/>
  <c r="H24" i="14"/>
  <c r="R23" i="14"/>
  <c r="R22" i="14"/>
  <c r="M22" i="14"/>
  <c r="L22" i="14"/>
  <c r="H22" i="14"/>
  <c r="M19" i="14"/>
  <c r="M18" i="14"/>
  <c r="W17" i="14"/>
  <c r="U17" i="14"/>
  <c r="T17" i="14"/>
  <c r="R17" i="14"/>
  <c r="M17" i="14"/>
  <c r="L17" i="14"/>
  <c r="M16" i="14"/>
  <c r="L16" i="14"/>
  <c r="W14" i="14"/>
  <c r="U14" i="14"/>
  <c r="T14" i="14"/>
  <c r="M14" i="14"/>
  <c r="L14" i="14"/>
  <c r="H14" i="14"/>
  <c r="M12" i="14"/>
  <c r="L12" i="14"/>
  <c r="H12" i="14"/>
  <c r="R11" i="14"/>
  <c r="M11" i="14"/>
  <c r="L11" i="14"/>
  <c r="I11" i="14"/>
  <c r="H11" i="14"/>
  <c r="J7" i="14"/>
  <c r="L7" i="14" s="1"/>
  <c r="V14" i="14" l="1"/>
  <c r="V17" i="14"/>
  <c r="V24" i="14"/>
</calcChain>
</file>

<file path=xl/sharedStrings.xml><?xml version="1.0" encoding="utf-8"?>
<sst xmlns="http://schemas.openxmlformats.org/spreadsheetml/2006/main" count="141" uniqueCount="73">
  <si>
    <t>№ п/п</t>
  </si>
  <si>
    <t>Вид тарифа</t>
  </si>
  <si>
    <t>Ед.изм</t>
  </si>
  <si>
    <t>Примечание</t>
  </si>
  <si>
    <t>Тепловая энергия</t>
  </si>
  <si>
    <t>без НДС</t>
  </si>
  <si>
    <t>с НДС</t>
  </si>
  <si>
    <t>1-е полугодие</t>
  </si>
  <si>
    <t>2-е полугодие</t>
  </si>
  <si>
    <t>без учёта  НДС</t>
  </si>
  <si>
    <t>с учётом НДС</t>
  </si>
  <si>
    <t>2</t>
  </si>
  <si>
    <t>руб./ кВт</t>
  </si>
  <si>
    <t>руб./Гкал</t>
  </si>
  <si>
    <t>руб./м³</t>
  </si>
  <si>
    <t>-</t>
  </si>
  <si>
    <t>г.Елабуга                                          (иные потребители)</t>
  </si>
  <si>
    <t>г.Елабуга                                         (иные потребители)</t>
  </si>
  <si>
    <t>г.Елабуга (население)</t>
  </si>
  <si>
    <t>ОЭЗ "Алабуга"</t>
  </si>
  <si>
    <t>Водоотведение</t>
  </si>
  <si>
    <t>2017 год</t>
  </si>
  <si>
    <t>Коттеджный поселок "Три Медведя" (население)</t>
  </si>
  <si>
    <t>Коттеджный поселок "Три Медведя" (иные потребители)</t>
  </si>
  <si>
    <t>Холодное водоснабжение (питьевая вода)</t>
  </si>
  <si>
    <t>Горячая вода (двухкомпанентный тариф)</t>
  </si>
  <si>
    <t>компонент на холодную воду</t>
  </si>
  <si>
    <t>компонент на тепловую энергию</t>
  </si>
  <si>
    <t xml:space="preserve">руб./ присоединение </t>
  </si>
  <si>
    <t>Водоотведение                                                                   (поверхностные сточные воды)</t>
  </si>
  <si>
    <t>Водоснабжение    (техническая вода - для потребителей Менделеевского района)</t>
  </si>
  <si>
    <t>Рост тарифа</t>
  </si>
  <si>
    <t>Подключение (технологическое присоединение) к централизированной системе холодного водоснабжения</t>
  </si>
  <si>
    <t>Базовая ставка тарифа на подключаемую нагрузку</t>
  </si>
  <si>
    <t>Базовая ставка тарифа на протяженность сетей</t>
  </si>
  <si>
    <t>Коэффициент дифференциации тарифа в зависимости от диаметра сетей:</t>
  </si>
  <si>
    <t>диаметром 40 мм и менее</t>
  </si>
  <si>
    <t>диаметром свыше 100 мм до 150 мм (включительно)</t>
  </si>
  <si>
    <t>диаметром свыше 150 мм до 200 мм (включительно)</t>
  </si>
  <si>
    <t>Подключение (технологическое присоединение) к централизированной системе водоотведения</t>
  </si>
  <si>
    <t>тыс.руб./м³ в сутки</t>
  </si>
  <si>
    <t>тыс.руб./км</t>
  </si>
  <si>
    <t>Электрическая энергия (мощность)</t>
  </si>
  <si>
    <t>руб./МВт.ч, руб./МВт.мес.</t>
  </si>
  <si>
    <t>http://www.tatenergosbyt.ru</t>
  </si>
  <si>
    <t>Нерегулируемые цены на электрическую энергию (мощность) указаны на сайте гарантирующего поставщика РТ -                                    АО "Татэнергосбыт"</t>
  </si>
  <si>
    <t>2019 год</t>
  </si>
  <si>
    <t xml:space="preserve">Среднеотпускной (рост 10% II пол-е) </t>
  </si>
  <si>
    <t xml:space="preserve">Среднеотпускной (рост 10% среднеотпускного) </t>
  </si>
  <si>
    <t>Постановление Госкомитета РТ по тарифам №10-125/кс от 14.12.2018г.</t>
  </si>
  <si>
    <t>Постановление Госкомитета РТ по тарифам №10-125/кс от 05.12.2018г.</t>
  </si>
  <si>
    <t>Стандартизированные тарифные ставки на покрытие расходов на технологическое присоединение энергопринимающих устройств потребителей на территории Республики Татарстан</t>
  </si>
  <si>
    <t>Примечание:</t>
  </si>
  <si>
    <t>*</t>
  </si>
  <si>
    <t>**</t>
  </si>
  <si>
    <t>Иные потребители (Гостиница "Ramada Alabuga")</t>
  </si>
  <si>
    <t>2020 год</t>
  </si>
  <si>
    <t>Тарифы на предоставление ресурсов на 2020 год</t>
  </si>
  <si>
    <t>Постановление Госкомитета РТ по тарифам №10-149/кс от 02.12.2019 г.</t>
  </si>
  <si>
    <t>Постановление Госкомитета РТ по тарифам №10-155/кс от 02.12.2019 г.</t>
  </si>
  <si>
    <t>Постановление Госкомитета РТ по тарифам №10-174/кс от 11.12.2019 г.</t>
  </si>
  <si>
    <t>Постановление Госкомитета РТ по тарифам  № 5-34/тэ от 20.11.2019 г.</t>
  </si>
  <si>
    <t>Постановление Госкомитета РТ по тарифам №10-208/кс от 13.12.2019 г.</t>
  </si>
  <si>
    <t>диаметром свыше 150 мм до 200 мм (включительно)</t>
  </si>
  <si>
    <t>Постановление Госкомитета РТ по тарифам №6-123/тп от 12.12.2019 г.</t>
  </si>
  <si>
    <t>диаметром свыше 40 мм до 70 мм (включительно)</t>
  </si>
  <si>
    <t>диаметром свыше 70 мм до 100 мм (включительно)</t>
  </si>
  <si>
    <t>Постановление Госкомитета РТ по тарифам №6-122/тп от 12.12.2019 г.</t>
  </si>
  <si>
    <t xml:space="preserve">Постановление Госкомитета РТ по тарифам №6-140/тп от 18.12.2019 г. </t>
  </si>
  <si>
    <t xml:space="preserve">Ставки С2maxN, С3maxN, С4maxN, С5maxN (стандартизированные ставки на покрытие расходов по стрительству) различны в зависимости от технических показателей и приведены в Постановлении Государственного комитета РТ по тарифам №6-140/тп от 18.12.2019 г. </t>
  </si>
  <si>
    <r>
      <t>Стандартизированная тарифная ставка для расчёта платы за технологическое присоединение к электрическим сетям на территории РТ (С</t>
    </r>
    <r>
      <rPr>
        <b/>
        <vertAlign val="subscript"/>
        <sz val="13"/>
        <rFont val="Times New Roman"/>
        <family val="1"/>
        <charset val="204"/>
      </rPr>
      <t>1</t>
    </r>
    <r>
      <rPr>
        <b/>
        <sz val="13"/>
        <rFont val="Times New Roman"/>
        <family val="1"/>
        <charset val="204"/>
      </rPr>
      <t>) *</t>
    </r>
  </si>
  <si>
    <r>
      <t>Ставка за единицу максимальной мощности  для расчёта платы за технологическое присоединение к электрическим сетям на уровне напряжения ниже 35кВ и мощности менее 8900кВт на территории РТ (С1</t>
    </r>
    <r>
      <rPr>
        <b/>
        <vertAlign val="superscript"/>
        <sz val="13"/>
        <rFont val="Times New Roman"/>
        <family val="1"/>
        <charset val="204"/>
      </rPr>
      <t>maxN</t>
    </r>
    <r>
      <rPr>
        <b/>
        <sz val="13"/>
        <rFont val="Times New Roman"/>
        <family val="1"/>
        <charset val="204"/>
      </rPr>
      <t>) **</t>
    </r>
  </si>
  <si>
    <r>
      <t>Ставки С</t>
    </r>
    <r>
      <rPr>
        <vertAlign val="subscript"/>
        <sz val="13"/>
        <rFont val="Times New Roman"/>
        <family val="1"/>
        <charset val="204"/>
      </rPr>
      <t>2</t>
    </r>
    <r>
      <rPr>
        <sz val="13"/>
        <rFont val="Times New Roman"/>
        <family val="1"/>
        <charset val="204"/>
      </rPr>
      <t>, С</t>
    </r>
    <r>
      <rPr>
        <vertAlign val="sub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>, С</t>
    </r>
    <r>
      <rPr>
        <vertAlign val="subscript"/>
        <sz val="13"/>
        <rFont val="Times New Roman"/>
        <family val="1"/>
        <charset val="204"/>
      </rPr>
      <t>4</t>
    </r>
    <r>
      <rPr>
        <sz val="13"/>
        <rFont val="Times New Roman"/>
        <family val="1"/>
        <charset val="204"/>
      </rPr>
      <t>, С</t>
    </r>
    <r>
      <rPr>
        <vertAlign val="subscript"/>
        <sz val="13"/>
        <rFont val="Times New Roman"/>
        <family val="1"/>
        <charset val="204"/>
      </rPr>
      <t>5</t>
    </r>
    <r>
      <rPr>
        <sz val="13"/>
        <rFont val="Times New Roman"/>
        <family val="1"/>
        <charset val="204"/>
      </rPr>
      <t xml:space="preserve"> (стандартизированные ставки на покрытие расходов по стрительству) различны в зависимости от технических показателей и приведены в Постановлении Государственного комитета РТ по тарифам №6-140/тп от 18.12.2019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</si>
</sst>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%"/>
    <numFmt numFmtId="166" formatCode="#,##0.0000"/>
    <numFmt numFmtId="167" formatCode="#,##0.00000"/>
  </numFmts>
  <fonts count="16" x14ac:knownFonts="1"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vertAlign val="subscript"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vertAlign val="subscript"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3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 applyNumberFormat="0" applyFill="0" applyBorder="0" applyAlignment="0" applyProtection="0"/>
  </cellStyleXfs>
  <cellXfs count="317">
    <xf numFmtId="0" fontId="0" fillId="0" borderId="0" xfId="0"/>
    <xf numFmtId="0" fontId="5" fillId="0" borderId="0" xfId="1" applyFont="1" applyFill="1"/>
    <xf numFmtId="0" fontId="5" fillId="2" borderId="0" xfId="1" applyFont="1" applyFill="1"/>
    <xf numFmtId="0" fontId="4" fillId="0" borderId="0" xfId="1" applyFont="1" applyFill="1"/>
    <xf numFmtId="0" fontId="4" fillId="3" borderId="4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6" fillId="4" borderId="0" xfId="4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7" fillId="4" borderId="41" xfId="1" applyFont="1" applyFill="1" applyBorder="1" applyAlignment="1">
      <alignment horizontal="center" vertical="center" wrapText="1"/>
    </xf>
    <xf numFmtId="0" fontId="8" fillId="4" borderId="41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4" fontId="7" fillId="4" borderId="63" xfId="1" applyNumberFormat="1" applyFont="1" applyFill="1" applyBorder="1" applyAlignment="1">
      <alignment horizontal="center" vertical="center"/>
    </xf>
    <xf numFmtId="4" fontId="7" fillId="4" borderId="45" xfId="1" applyNumberFormat="1" applyFont="1" applyFill="1" applyBorder="1" applyAlignment="1">
      <alignment horizontal="center" vertical="center"/>
    </xf>
    <xf numFmtId="4" fontId="8" fillId="0" borderId="22" xfId="1" applyNumberFormat="1" applyFont="1" applyFill="1" applyBorder="1" applyAlignment="1">
      <alignment horizontal="center" vertical="center"/>
    </xf>
    <xf numFmtId="4" fontId="7" fillId="4" borderId="67" xfId="1" applyNumberFormat="1" applyFont="1" applyFill="1" applyBorder="1" applyAlignment="1">
      <alignment horizontal="center" vertical="center"/>
    </xf>
    <xf numFmtId="4" fontId="7" fillId="4" borderId="31" xfId="1" applyNumberFormat="1" applyFont="1" applyFill="1" applyBorder="1" applyAlignment="1">
      <alignment horizontal="center" vertical="center"/>
    </xf>
    <xf numFmtId="4" fontId="8" fillId="4" borderId="68" xfId="1" applyNumberFormat="1" applyFont="1" applyFill="1" applyBorder="1" applyAlignment="1">
      <alignment horizontal="center" vertical="center"/>
    </xf>
    <xf numFmtId="4" fontId="8" fillId="0" borderId="27" xfId="1" applyNumberFormat="1" applyFont="1" applyFill="1" applyBorder="1" applyAlignment="1">
      <alignment horizontal="center" vertical="center"/>
    </xf>
    <xf numFmtId="4" fontId="7" fillId="4" borderId="2" xfId="1" applyNumberFormat="1" applyFont="1" applyFill="1" applyBorder="1" applyAlignment="1">
      <alignment horizontal="center" vertical="center"/>
    </xf>
    <xf numFmtId="4" fontId="7" fillId="4" borderId="6" xfId="1" applyNumberFormat="1" applyFont="1" applyFill="1" applyBorder="1" applyAlignment="1">
      <alignment horizontal="center" vertical="center"/>
    </xf>
    <xf numFmtId="4" fontId="8" fillId="0" borderId="23" xfId="1" applyNumberFormat="1" applyFont="1" applyFill="1" applyBorder="1" applyAlignment="1">
      <alignment horizontal="center" vertical="center"/>
    </xf>
    <xf numFmtId="0" fontId="8" fillId="4" borderId="33" xfId="1" applyFont="1" applyFill="1" applyBorder="1" applyAlignment="1">
      <alignment horizontal="center" vertical="center" wrapText="1"/>
    </xf>
    <xf numFmtId="4" fontId="7" fillId="4" borderId="59" xfId="1" applyNumberFormat="1" applyFont="1" applyFill="1" applyBorder="1" applyAlignment="1">
      <alignment horizontal="center" vertical="center"/>
    </xf>
    <xf numFmtId="4" fontId="7" fillId="4" borderId="66" xfId="1" applyNumberFormat="1" applyFont="1" applyFill="1" applyBorder="1" applyAlignment="1">
      <alignment horizontal="center" vertical="center"/>
    </xf>
    <xf numFmtId="4" fontId="7" fillId="4" borderId="58" xfId="1" applyNumberFormat="1" applyFont="1" applyFill="1" applyBorder="1" applyAlignment="1">
      <alignment horizontal="center" vertical="center"/>
    </xf>
    <xf numFmtId="4" fontId="8" fillId="4" borderId="47" xfId="1" applyNumberFormat="1" applyFont="1" applyFill="1" applyBorder="1" applyAlignment="1">
      <alignment horizontal="center" vertical="center"/>
    </xf>
    <xf numFmtId="4" fontId="8" fillId="4" borderId="13" xfId="1" applyNumberFormat="1" applyFont="1" applyFill="1" applyBorder="1" applyAlignment="1">
      <alignment horizontal="center" vertical="center"/>
    </xf>
    <xf numFmtId="4" fontId="8" fillId="4" borderId="59" xfId="1" applyNumberFormat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2" fontId="7" fillId="4" borderId="13" xfId="1" applyNumberFormat="1" applyFont="1" applyFill="1" applyBorder="1" applyAlignment="1">
      <alignment horizontal="center" vertical="center"/>
    </xf>
    <xf numFmtId="2" fontId="7" fillId="4" borderId="66" xfId="1" applyNumberFormat="1" applyFont="1" applyFill="1" applyBorder="1" applyAlignment="1">
      <alignment horizontal="center" vertical="center"/>
    </xf>
    <xf numFmtId="2" fontId="7" fillId="4" borderId="56" xfId="1" applyNumberFormat="1" applyFont="1" applyFill="1" applyBorder="1" applyAlignment="1">
      <alignment horizontal="center" vertical="center"/>
    </xf>
    <xf numFmtId="2" fontId="7" fillId="4" borderId="47" xfId="1" applyNumberFormat="1" applyFont="1" applyFill="1" applyBorder="1" applyAlignment="1">
      <alignment horizontal="center" vertical="center"/>
    </xf>
    <xf numFmtId="4" fontId="8" fillId="4" borderId="57" xfId="1" applyNumberFormat="1" applyFont="1" applyFill="1" applyBorder="1" applyAlignment="1">
      <alignment horizontal="center" vertical="center"/>
    </xf>
    <xf numFmtId="4" fontId="8" fillId="4" borderId="58" xfId="1" applyNumberFormat="1" applyFont="1" applyFill="1" applyBorder="1" applyAlignment="1">
      <alignment horizontal="center" vertical="center"/>
    </xf>
    <xf numFmtId="165" fontId="8" fillId="4" borderId="21" xfId="1" applyNumberFormat="1" applyFont="1" applyFill="1" applyBorder="1" applyAlignment="1">
      <alignment horizontal="center" vertical="center"/>
    </xf>
    <xf numFmtId="167" fontId="8" fillId="4" borderId="41" xfId="1" applyNumberFormat="1" applyFont="1" applyFill="1" applyBorder="1" applyAlignment="1">
      <alignment horizontal="left" vertical="center" wrapText="1"/>
    </xf>
    <xf numFmtId="0" fontId="8" fillId="4" borderId="22" xfId="1" applyFont="1" applyFill="1" applyBorder="1" applyAlignment="1">
      <alignment horizontal="center" vertical="center"/>
    </xf>
    <xf numFmtId="2" fontId="8" fillId="4" borderId="34" xfId="1" applyNumberFormat="1" applyFont="1" applyFill="1" applyBorder="1" applyAlignment="1">
      <alignment horizontal="center" vertical="center" wrapText="1"/>
    </xf>
    <xf numFmtId="2" fontId="8" fillId="4" borderId="35" xfId="1" applyNumberFormat="1" applyFont="1" applyFill="1" applyBorder="1" applyAlignment="1">
      <alignment horizontal="center" vertical="center"/>
    </xf>
    <xf numFmtId="2" fontId="8" fillId="4" borderId="38" xfId="1" applyNumberFormat="1" applyFont="1" applyFill="1" applyBorder="1" applyAlignment="1">
      <alignment horizontal="center" vertical="center"/>
    </xf>
    <xf numFmtId="2" fontId="8" fillId="4" borderId="36" xfId="1" applyNumberFormat="1" applyFont="1" applyFill="1" applyBorder="1" applyAlignment="1">
      <alignment horizontal="center" vertical="center"/>
    </xf>
    <xf numFmtId="2" fontId="8" fillId="4" borderId="45" xfId="1" applyNumberFormat="1" applyFont="1" applyFill="1" applyBorder="1" applyAlignment="1">
      <alignment horizontal="center" vertical="center"/>
    </xf>
    <xf numFmtId="165" fontId="8" fillId="4" borderId="18" xfId="1" applyNumberFormat="1" applyFont="1" applyFill="1" applyBorder="1" applyAlignment="1">
      <alignment horizontal="center" vertical="center"/>
    </xf>
    <xf numFmtId="0" fontId="8" fillId="4" borderId="22" xfId="1" applyFont="1" applyFill="1" applyBorder="1" applyAlignment="1">
      <alignment horizontal="left" vertical="center" wrapText="1"/>
    </xf>
    <xf numFmtId="0" fontId="8" fillId="4" borderId="23" xfId="1" applyFont="1" applyFill="1" applyBorder="1" applyAlignment="1">
      <alignment horizontal="center" vertical="center"/>
    </xf>
    <xf numFmtId="2" fontId="8" fillId="4" borderId="1" xfId="1" applyNumberFormat="1" applyFont="1" applyFill="1" applyBorder="1" applyAlignment="1">
      <alignment horizontal="center" vertical="center" wrapText="1"/>
    </xf>
    <xf numFmtId="2" fontId="8" fillId="4" borderId="3" xfId="1" applyNumberFormat="1" applyFont="1" applyFill="1" applyBorder="1" applyAlignment="1">
      <alignment horizontal="center" vertical="center"/>
    </xf>
    <xf numFmtId="2" fontId="8" fillId="4" borderId="26" xfId="1" applyNumberFormat="1" applyFont="1" applyFill="1" applyBorder="1" applyAlignment="1">
      <alignment horizontal="center" vertical="center"/>
    </xf>
    <xf numFmtId="2" fontId="8" fillId="4" borderId="1" xfId="1" applyNumberFormat="1" applyFont="1" applyFill="1" applyBorder="1" applyAlignment="1">
      <alignment horizontal="center" vertical="center"/>
    </xf>
    <xf numFmtId="2" fontId="8" fillId="4" borderId="6" xfId="1" applyNumberFormat="1" applyFont="1" applyFill="1" applyBorder="1" applyAlignment="1">
      <alignment horizontal="center" vertical="center"/>
    </xf>
    <xf numFmtId="165" fontId="8" fillId="4" borderId="20" xfId="1" applyNumberFormat="1" applyFont="1" applyFill="1" applyBorder="1" applyAlignment="1">
      <alignment horizontal="center" vertical="center"/>
    </xf>
    <xf numFmtId="0" fontId="8" fillId="4" borderId="54" xfId="1" applyFont="1" applyFill="1" applyBorder="1" applyAlignment="1">
      <alignment horizontal="center" vertical="center"/>
    </xf>
    <xf numFmtId="2" fontId="8" fillId="4" borderId="51" xfId="1" applyNumberFormat="1" applyFont="1" applyFill="1" applyBorder="1" applyAlignment="1">
      <alignment horizontal="center" vertical="center" wrapText="1"/>
    </xf>
    <xf numFmtId="2" fontId="8" fillId="4" borderId="52" xfId="1" applyNumberFormat="1" applyFont="1" applyFill="1" applyBorder="1" applyAlignment="1">
      <alignment horizontal="center" vertical="center"/>
    </xf>
    <xf numFmtId="2" fontId="8" fillId="4" borderId="53" xfId="1" applyNumberFormat="1" applyFont="1" applyFill="1" applyBorder="1" applyAlignment="1">
      <alignment horizontal="center" vertical="center"/>
    </xf>
    <xf numFmtId="2" fontId="8" fillId="4" borderId="50" xfId="1" applyNumberFormat="1" applyFont="1" applyFill="1" applyBorder="1" applyAlignment="1">
      <alignment horizontal="center" vertical="center"/>
    </xf>
    <xf numFmtId="0" fontId="8" fillId="4" borderId="25" xfId="1" applyFont="1" applyFill="1" applyBorder="1" applyAlignment="1">
      <alignment horizontal="center" vertical="center"/>
    </xf>
    <xf numFmtId="2" fontId="7" fillId="4" borderId="61" xfId="1" applyNumberFormat="1" applyFont="1" applyFill="1" applyBorder="1" applyAlignment="1">
      <alignment horizontal="center" vertical="center" wrapText="1"/>
    </xf>
    <xf numFmtId="2" fontId="7" fillId="4" borderId="62" xfId="1" applyNumberFormat="1" applyFont="1" applyFill="1" applyBorder="1" applyAlignment="1">
      <alignment horizontal="center" vertical="center" wrapText="1"/>
    </xf>
    <xf numFmtId="2" fontId="7" fillId="4" borderId="60" xfId="1" applyNumberFormat="1" applyFont="1" applyFill="1" applyBorder="1" applyAlignment="1">
      <alignment horizontal="center" vertical="center"/>
    </xf>
    <xf numFmtId="2" fontId="7" fillId="4" borderId="62" xfId="1" applyNumberFormat="1" applyFont="1" applyFill="1" applyBorder="1" applyAlignment="1">
      <alignment horizontal="center" vertical="center"/>
    </xf>
    <xf numFmtId="2" fontId="8" fillId="4" borderId="4" xfId="1" applyNumberFormat="1" applyFont="1" applyFill="1" applyBorder="1" applyAlignment="1">
      <alignment horizontal="center" vertical="center" wrapText="1"/>
    </xf>
    <xf numFmtId="2" fontId="8" fillId="4" borderId="5" xfId="1" applyNumberFormat="1" applyFont="1" applyFill="1" applyBorder="1" applyAlignment="1">
      <alignment horizontal="center" vertical="center"/>
    </xf>
    <xf numFmtId="2" fontId="8" fillId="4" borderId="4" xfId="1" applyNumberFormat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4" fontId="8" fillId="4" borderId="55" xfId="1" applyNumberFormat="1" applyFont="1" applyFill="1" applyBorder="1" applyAlignment="1">
      <alignment horizontal="center" vertical="center"/>
    </xf>
    <xf numFmtId="4" fontId="8" fillId="4" borderId="44" xfId="1" applyNumberFormat="1" applyFont="1" applyFill="1" applyBorder="1" applyAlignment="1">
      <alignment horizontal="center" vertical="center"/>
    </xf>
    <xf numFmtId="4" fontId="8" fillId="4" borderId="39" xfId="1" applyNumberFormat="1" applyFont="1" applyFill="1" applyBorder="1" applyAlignment="1">
      <alignment horizontal="center" vertical="center"/>
    </xf>
    <xf numFmtId="2" fontId="8" fillId="4" borderId="16" xfId="1" applyNumberFormat="1" applyFont="1" applyFill="1" applyBorder="1" applyAlignment="1">
      <alignment horizontal="center" vertical="center" wrapText="1"/>
    </xf>
    <xf numFmtId="2" fontId="8" fillId="4" borderId="17" xfId="1" applyNumberFormat="1" applyFont="1" applyFill="1" applyBorder="1" applyAlignment="1">
      <alignment horizontal="center" vertical="center" wrapText="1"/>
    </xf>
    <xf numFmtId="2" fontId="8" fillId="4" borderId="8" xfId="1" applyNumberFormat="1" applyFont="1" applyFill="1" applyBorder="1" applyAlignment="1">
      <alignment horizontal="center" vertical="center" wrapText="1"/>
    </xf>
    <xf numFmtId="2" fontId="8" fillId="4" borderId="15" xfId="1" applyNumberFormat="1" applyFont="1" applyFill="1" applyBorder="1" applyAlignment="1">
      <alignment horizontal="center" vertical="center" wrapText="1"/>
    </xf>
    <xf numFmtId="2" fontId="8" fillId="4" borderId="58" xfId="1" applyNumberFormat="1" applyFont="1" applyFill="1" applyBorder="1" applyAlignment="1">
      <alignment horizontal="center" vertical="center" wrapText="1"/>
    </xf>
    <xf numFmtId="2" fontId="8" fillId="4" borderId="13" xfId="1" applyNumberFormat="1" applyFont="1" applyFill="1" applyBorder="1" applyAlignment="1">
      <alignment horizontal="center" vertical="center" wrapText="1"/>
    </xf>
    <xf numFmtId="165" fontId="8" fillId="4" borderId="15" xfId="1" applyNumberFormat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left" vertical="center" wrapText="1"/>
    </xf>
    <xf numFmtId="0" fontId="8" fillId="4" borderId="35" xfId="1" applyFont="1" applyFill="1" applyBorder="1" applyAlignment="1">
      <alignment vertical="center" wrapText="1"/>
    </xf>
    <xf numFmtId="0" fontId="8" fillId="4" borderId="37" xfId="1" applyFont="1" applyFill="1" applyBorder="1" applyAlignment="1">
      <alignment horizontal="center" vertical="center"/>
    </xf>
    <xf numFmtId="2" fontId="7" fillId="4" borderId="63" xfId="1" applyNumberFormat="1" applyFont="1" applyFill="1" applyBorder="1" applyAlignment="1">
      <alignment horizontal="center" vertical="center" wrapText="1"/>
    </xf>
    <xf numFmtId="2" fontId="7" fillId="4" borderId="63" xfId="1" applyNumberFormat="1" applyFont="1" applyFill="1" applyBorder="1" applyAlignment="1">
      <alignment horizontal="center" vertical="center"/>
    </xf>
    <xf numFmtId="2" fontId="8" fillId="4" borderId="37" xfId="1" applyNumberFormat="1" applyFont="1" applyFill="1" applyBorder="1" applyAlignment="1">
      <alignment horizontal="center" vertical="center"/>
    </xf>
    <xf numFmtId="2" fontId="8" fillId="4" borderId="34" xfId="1" applyNumberFormat="1" applyFont="1" applyFill="1" applyBorder="1" applyAlignment="1">
      <alignment horizontal="center" vertical="center"/>
    </xf>
    <xf numFmtId="165" fontId="8" fillId="4" borderId="22" xfId="1" applyNumberFormat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vertical="center" wrapText="1"/>
    </xf>
    <xf numFmtId="0" fontId="8" fillId="4" borderId="33" xfId="1" applyFont="1" applyFill="1" applyBorder="1" applyAlignment="1">
      <alignment horizontal="center" vertical="center"/>
    </xf>
    <xf numFmtId="2" fontId="7" fillId="4" borderId="64" xfId="1" applyNumberFormat="1" applyFont="1" applyFill="1" applyBorder="1" applyAlignment="1">
      <alignment horizontal="center" vertical="center" wrapText="1"/>
    </xf>
    <xf numFmtId="2" fontId="7" fillId="4" borderId="64" xfId="1" applyNumberFormat="1" applyFont="1" applyFill="1" applyBorder="1" applyAlignment="1">
      <alignment horizontal="center" vertical="center"/>
    </xf>
    <xf numFmtId="2" fontId="7" fillId="4" borderId="32" xfId="1" applyNumberFormat="1" applyFont="1" applyFill="1" applyBorder="1" applyAlignment="1">
      <alignment horizontal="center" vertical="center"/>
    </xf>
    <xf numFmtId="2" fontId="8" fillId="4" borderId="33" xfId="1" applyNumberFormat="1" applyFont="1" applyFill="1" applyBorder="1" applyAlignment="1">
      <alignment horizontal="center" vertical="center"/>
    </xf>
    <xf numFmtId="4" fontId="8" fillId="4" borderId="32" xfId="1" applyNumberFormat="1" applyFont="1" applyFill="1" applyBorder="1" applyAlignment="1">
      <alignment horizontal="center" vertical="center"/>
    </xf>
    <xf numFmtId="165" fontId="8" fillId="4" borderId="25" xfId="1" applyNumberFormat="1" applyFont="1" applyFill="1" applyBorder="1" applyAlignment="1">
      <alignment horizontal="center" vertical="center"/>
    </xf>
    <xf numFmtId="0" fontId="8" fillId="4" borderId="29" xfId="1" applyFont="1" applyFill="1" applyBorder="1" applyAlignment="1">
      <alignment horizontal="center" vertical="center"/>
    </xf>
    <xf numFmtId="2" fontId="8" fillId="4" borderId="30" xfId="1" applyNumberFormat="1" applyFont="1" applyFill="1" applyBorder="1" applyAlignment="1">
      <alignment horizontal="center" vertical="center" wrapText="1"/>
    </xf>
    <xf numFmtId="2" fontId="8" fillId="4" borderId="36" xfId="1" applyNumberFormat="1" applyFont="1" applyFill="1" applyBorder="1" applyAlignment="1">
      <alignment horizontal="center" vertical="center" wrapText="1"/>
    </xf>
    <xf numFmtId="2" fontId="8" fillId="4" borderId="38" xfId="1" applyNumberFormat="1" applyFont="1" applyFill="1" applyBorder="1" applyAlignment="1">
      <alignment horizontal="center" vertical="center" wrapText="1"/>
    </xf>
    <xf numFmtId="2" fontId="8" fillId="4" borderId="31" xfId="1" applyNumberFormat="1" applyFont="1" applyFill="1" applyBorder="1" applyAlignment="1">
      <alignment horizontal="center" vertical="center" wrapText="1"/>
    </xf>
    <xf numFmtId="2" fontId="8" fillId="4" borderId="3" xfId="1" applyNumberFormat="1" applyFont="1" applyFill="1" applyBorder="1" applyAlignment="1">
      <alignment horizontal="center" vertical="center" wrapText="1"/>
    </xf>
    <xf numFmtId="2" fontId="8" fillId="4" borderId="26" xfId="1" applyNumberFormat="1" applyFont="1" applyFill="1" applyBorder="1" applyAlignment="1">
      <alignment horizontal="center" vertical="center" wrapText="1"/>
    </xf>
    <xf numFmtId="2" fontId="8" fillId="4" borderId="6" xfId="1" applyNumberFormat="1" applyFont="1" applyFill="1" applyBorder="1" applyAlignment="1">
      <alignment horizontal="center" vertical="center" wrapText="1"/>
    </xf>
    <xf numFmtId="165" fontId="8" fillId="4" borderId="23" xfId="1" applyNumberFormat="1" applyFont="1" applyFill="1" applyBorder="1" applyAlignment="1">
      <alignment horizontal="center" vertical="center"/>
    </xf>
    <xf numFmtId="2" fontId="8" fillId="4" borderId="5" xfId="1" applyNumberFormat="1" applyFont="1" applyFill="1" applyBorder="1" applyAlignment="1">
      <alignment horizontal="center" vertical="center" wrapText="1"/>
    </xf>
    <xf numFmtId="2" fontId="8" fillId="4" borderId="32" xfId="1" applyNumberFormat="1" applyFont="1" applyFill="1" applyBorder="1" applyAlignment="1">
      <alignment horizontal="center" vertical="center" wrapText="1"/>
    </xf>
    <xf numFmtId="0" fontId="8" fillId="4" borderId="41" xfId="1" applyFont="1" applyFill="1" applyBorder="1" applyAlignment="1">
      <alignment horizontal="center" vertical="center"/>
    </xf>
    <xf numFmtId="2" fontId="7" fillId="4" borderId="16" xfId="1" applyNumberFormat="1" applyFont="1" applyFill="1" applyBorder="1" applyAlignment="1">
      <alignment horizontal="center" vertical="center" wrapText="1"/>
    </xf>
    <xf numFmtId="2" fontId="7" fillId="4" borderId="15" xfId="1" applyNumberFormat="1" applyFont="1" applyFill="1" applyBorder="1" applyAlignment="1">
      <alignment horizontal="center" vertical="center" wrapText="1"/>
    </xf>
    <xf numFmtId="2" fontId="7" fillId="4" borderId="7" xfId="1" applyNumberFormat="1" applyFont="1" applyFill="1" applyBorder="1" applyAlignment="1">
      <alignment horizontal="center" vertical="center" wrapText="1"/>
    </xf>
    <xf numFmtId="165" fontId="8" fillId="4" borderId="13" xfId="1" applyNumberFormat="1" applyFont="1" applyFill="1" applyBorder="1" applyAlignment="1">
      <alignment horizontal="center" vertical="center"/>
    </xf>
    <xf numFmtId="0" fontId="8" fillId="4" borderId="22" xfId="1" applyFont="1" applyFill="1" applyBorder="1"/>
    <xf numFmtId="0" fontId="8" fillId="4" borderId="65" xfId="1" applyFont="1" applyFill="1" applyBorder="1"/>
    <xf numFmtId="0" fontId="8" fillId="4" borderId="6" xfId="1" applyFont="1" applyFill="1" applyBorder="1" applyAlignment="1">
      <alignment horizontal="left"/>
    </xf>
    <xf numFmtId="0" fontId="8" fillId="4" borderId="23" xfId="1" applyFont="1" applyFill="1" applyBorder="1" applyAlignment="1">
      <alignment horizontal="center" vertical="center" wrapText="1"/>
    </xf>
    <xf numFmtId="0" fontId="8" fillId="4" borderId="0" xfId="1" applyFont="1" applyFill="1" applyBorder="1"/>
    <xf numFmtId="0" fontId="8" fillId="4" borderId="23" xfId="1" applyFont="1" applyFill="1" applyBorder="1"/>
    <xf numFmtId="0" fontId="8" fillId="4" borderId="6" xfId="1" applyFont="1" applyFill="1" applyBorder="1" applyAlignment="1">
      <alignment horizontal="left" indent="2"/>
    </xf>
    <xf numFmtId="0" fontId="8" fillId="4" borderId="51" xfId="1" applyFont="1" applyFill="1" applyBorder="1" applyAlignment="1">
      <alignment horizontal="left" vertical="center" indent="2"/>
    </xf>
    <xf numFmtId="165" fontId="8" fillId="4" borderId="54" xfId="1" applyNumberFormat="1" applyFont="1" applyFill="1" applyBorder="1" applyAlignment="1">
      <alignment horizontal="center" vertical="center"/>
    </xf>
    <xf numFmtId="0" fontId="8" fillId="4" borderId="39" xfId="1" applyFont="1" applyFill="1" applyBorder="1" applyAlignment="1">
      <alignment horizontal="center" vertical="center"/>
    </xf>
    <xf numFmtId="0" fontId="8" fillId="4" borderId="73" xfId="1" applyFont="1" applyFill="1" applyBorder="1" applyAlignment="1">
      <alignment horizontal="center" vertical="center"/>
    </xf>
    <xf numFmtId="4" fontId="8" fillId="4" borderId="73" xfId="1" applyNumberFormat="1" applyFont="1" applyFill="1" applyBorder="1" applyAlignment="1">
      <alignment horizontal="center" vertical="center"/>
    </xf>
    <xf numFmtId="4" fontId="8" fillId="4" borderId="74" xfId="1" applyNumberFormat="1" applyFont="1" applyFill="1" applyBorder="1" applyAlignment="1">
      <alignment horizontal="center" vertical="center"/>
    </xf>
    <xf numFmtId="165" fontId="8" fillId="4" borderId="24" xfId="1" applyNumberFormat="1" applyFont="1" applyFill="1" applyBorder="1" applyAlignment="1">
      <alignment horizontal="center" vertical="center"/>
    </xf>
    <xf numFmtId="0" fontId="8" fillId="4" borderId="37" xfId="1" applyFont="1" applyFill="1" applyBorder="1"/>
    <xf numFmtId="0" fontId="8" fillId="4" borderId="63" xfId="1" applyFont="1" applyFill="1" applyBorder="1"/>
    <xf numFmtId="0" fontId="8" fillId="4" borderId="45" xfId="1" applyFont="1" applyFill="1" applyBorder="1"/>
    <xf numFmtId="0" fontId="8" fillId="4" borderId="26" xfId="1" applyFont="1" applyFill="1" applyBorder="1"/>
    <xf numFmtId="0" fontId="8" fillId="4" borderId="2" xfId="1" applyFont="1" applyFill="1" applyBorder="1"/>
    <xf numFmtId="0" fontId="8" fillId="4" borderId="6" xfId="1" applyFont="1" applyFill="1" applyBorder="1"/>
    <xf numFmtId="0" fontId="8" fillId="4" borderId="25" xfId="1" applyFont="1" applyFill="1" applyBorder="1"/>
    <xf numFmtId="0" fontId="8" fillId="4" borderId="33" xfId="1" applyFont="1" applyFill="1" applyBorder="1"/>
    <xf numFmtId="0" fontId="8" fillId="4" borderId="64" xfId="1" applyFont="1" applyFill="1" applyBorder="1"/>
    <xf numFmtId="0" fontId="8" fillId="4" borderId="32" xfId="1" applyFont="1" applyFill="1" applyBorder="1"/>
    <xf numFmtId="0" fontId="8" fillId="0" borderId="0" xfId="1" applyFont="1" applyFill="1"/>
    <xf numFmtId="0" fontId="8" fillId="2" borderId="0" xfId="1" applyFont="1" applyFill="1"/>
    <xf numFmtId="0" fontId="8" fillId="0" borderId="0" xfId="1" applyFont="1" applyFill="1" applyAlignment="1">
      <alignment horizontal="right" vertical="top"/>
    </xf>
    <xf numFmtId="4" fontId="8" fillId="4" borderId="4" xfId="1" applyNumberFormat="1" applyFont="1" applyFill="1" applyBorder="1" applyAlignment="1">
      <alignment horizontal="center" vertical="center"/>
    </xf>
    <xf numFmtId="4" fontId="8" fillId="4" borderId="5" xfId="1" applyNumberFormat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 indent="2"/>
    </xf>
    <xf numFmtId="0" fontId="8" fillId="4" borderId="2" xfId="1" applyFont="1" applyFill="1" applyBorder="1" applyAlignment="1">
      <alignment horizontal="left" vertical="center" indent="2"/>
    </xf>
    <xf numFmtId="4" fontId="8" fillId="4" borderId="1" xfId="1" applyNumberFormat="1" applyFont="1" applyFill="1" applyBorder="1" applyAlignment="1">
      <alignment horizontal="center" vertical="center"/>
    </xf>
    <xf numFmtId="4" fontId="8" fillId="4" borderId="3" xfId="1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8" fillId="4" borderId="10" xfId="1" applyFont="1" applyFill="1" applyBorder="1" applyAlignment="1">
      <alignment horizontal="center" vertical="center" wrapText="1"/>
    </xf>
    <xf numFmtId="4" fontId="8" fillId="4" borderId="28" xfId="1" applyNumberFormat="1" applyFont="1" applyFill="1" applyBorder="1" applyAlignment="1">
      <alignment horizontal="center" vertical="center"/>
    </xf>
    <xf numFmtId="4" fontId="8" fillId="4" borderId="29" xfId="1" applyNumberFormat="1" applyFont="1" applyFill="1" applyBorder="1" applyAlignment="1">
      <alignment horizontal="center" vertical="center"/>
    </xf>
    <xf numFmtId="4" fontId="8" fillId="4" borderId="34" xfId="1" applyNumberFormat="1" applyFont="1" applyFill="1" applyBorder="1" applyAlignment="1">
      <alignment horizontal="center" vertical="center"/>
    </xf>
    <xf numFmtId="4" fontId="8" fillId="4" borderId="35" xfId="1" applyNumberFormat="1" applyFont="1" applyFill="1" applyBorder="1" applyAlignment="1">
      <alignment horizontal="center" vertical="center"/>
    </xf>
    <xf numFmtId="2" fontId="7" fillId="4" borderId="37" xfId="1" applyNumberFormat="1" applyFont="1" applyFill="1" applyBorder="1" applyAlignment="1">
      <alignment horizontal="center" vertical="center" wrapText="1"/>
    </xf>
    <xf numFmtId="2" fontId="7" fillId="4" borderId="45" xfId="1" applyNumberFormat="1" applyFont="1" applyFill="1" applyBorder="1" applyAlignment="1">
      <alignment horizontal="center" vertical="center" wrapText="1"/>
    </xf>
    <xf numFmtId="2" fontId="7" fillId="4" borderId="34" xfId="1" applyNumberFormat="1" applyFont="1" applyFill="1" applyBorder="1" applyAlignment="1">
      <alignment horizontal="center" vertical="center" wrapText="1"/>
    </xf>
    <xf numFmtId="2" fontId="7" fillId="4" borderId="34" xfId="1" applyNumberFormat="1" applyFont="1" applyFill="1" applyBorder="1" applyAlignment="1">
      <alignment horizontal="center" vertical="center"/>
    </xf>
    <xf numFmtId="2" fontId="7" fillId="4" borderId="45" xfId="1" applyNumberFormat="1" applyFont="1" applyFill="1" applyBorder="1" applyAlignment="1">
      <alignment horizontal="center" vertical="center"/>
    </xf>
    <xf numFmtId="4" fontId="8" fillId="4" borderId="33" xfId="1" applyNumberFormat="1" applyFont="1" applyFill="1" applyBorder="1" applyAlignment="1">
      <alignment horizontal="center" vertical="center"/>
    </xf>
    <xf numFmtId="0" fontId="8" fillId="4" borderId="54" xfId="1" applyFont="1" applyFill="1" applyBorder="1" applyAlignment="1">
      <alignment horizontal="left" vertical="center" wrapText="1"/>
    </xf>
    <xf numFmtId="0" fontId="8" fillId="4" borderId="27" xfId="1" applyFont="1" applyFill="1" applyBorder="1" applyAlignment="1">
      <alignment horizontal="left" vertical="center" wrapText="1"/>
    </xf>
    <xf numFmtId="0" fontId="8" fillId="4" borderId="54" xfId="1" applyFont="1" applyFill="1" applyBorder="1" applyAlignment="1">
      <alignment vertical="center" wrapText="1"/>
    </xf>
    <xf numFmtId="0" fontId="8" fillId="4" borderId="11" xfId="1" applyFont="1" applyFill="1" applyBorder="1" applyAlignment="1">
      <alignment vertical="center" wrapText="1"/>
    </xf>
    <xf numFmtId="0" fontId="8" fillId="4" borderId="19" xfId="1" applyFont="1" applyFill="1" applyBorder="1" applyAlignment="1">
      <alignment horizontal="center" vertical="center"/>
    </xf>
    <xf numFmtId="0" fontId="8" fillId="4" borderId="9" xfId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left" vertical="center" wrapText="1"/>
    </xf>
    <xf numFmtId="0" fontId="7" fillId="4" borderId="7" xfId="1" applyFont="1" applyFill="1" applyBorder="1" applyAlignment="1">
      <alignment horizontal="left" vertical="center" wrapText="1"/>
    </xf>
    <xf numFmtId="0" fontId="7" fillId="4" borderId="15" xfId="1" applyFont="1" applyFill="1" applyBorder="1" applyAlignment="1">
      <alignment horizontal="left" vertical="center" wrapText="1"/>
    </xf>
    <xf numFmtId="0" fontId="8" fillId="4" borderId="14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24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7" fillId="4" borderId="34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4" fontId="8" fillId="4" borderId="34" xfId="1" applyNumberFormat="1" applyFont="1" applyFill="1" applyBorder="1" applyAlignment="1">
      <alignment horizontal="center" vertical="center"/>
    </xf>
    <xf numFmtId="4" fontId="8" fillId="4" borderId="35" xfId="1" applyNumberFormat="1" applyFont="1" applyFill="1" applyBorder="1" applyAlignment="1">
      <alignment horizontal="center" vertical="center"/>
    </xf>
    <xf numFmtId="4" fontId="8" fillId="4" borderId="37" xfId="1" applyNumberFormat="1" applyFont="1" applyFill="1" applyBorder="1" applyAlignment="1">
      <alignment horizontal="center" vertical="center"/>
    </xf>
    <xf numFmtId="4" fontId="8" fillId="4" borderId="45" xfId="1" applyNumberFormat="1" applyFont="1" applyFill="1" applyBorder="1" applyAlignment="1">
      <alignment horizontal="center" vertical="center"/>
    </xf>
    <xf numFmtId="4" fontId="8" fillId="4" borderId="4" xfId="1" applyNumberFormat="1" applyFont="1" applyFill="1" applyBorder="1" applyAlignment="1">
      <alignment horizontal="center" vertical="center"/>
    </xf>
    <xf numFmtId="4" fontId="8" fillId="4" borderId="5" xfId="1" applyNumberFormat="1" applyFont="1" applyFill="1" applyBorder="1" applyAlignment="1">
      <alignment horizontal="center" vertical="center"/>
    </xf>
    <xf numFmtId="4" fontId="8" fillId="4" borderId="33" xfId="1" applyNumberFormat="1" applyFont="1" applyFill="1" applyBorder="1" applyAlignment="1">
      <alignment horizontal="center" vertical="center"/>
    </xf>
    <xf numFmtId="4" fontId="8" fillId="4" borderId="19" xfId="1" applyNumberFormat="1" applyFont="1" applyFill="1" applyBorder="1" applyAlignment="1">
      <alignment horizontal="center" vertical="center"/>
    </xf>
    <xf numFmtId="4" fontId="8" fillId="4" borderId="20" xfId="1" applyNumberFormat="1" applyFont="1" applyFill="1" applyBorder="1" applyAlignment="1">
      <alignment horizontal="center" vertical="center"/>
    </xf>
    <xf numFmtId="0" fontId="7" fillId="4" borderId="48" xfId="1" applyFont="1" applyFill="1" applyBorder="1" applyAlignment="1">
      <alignment horizontal="left" vertical="center" wrapText="1"/>
    </xf>
    <xf numFmtId="0" fontId="7" fillId="4" borderId="0" xfId="1" applyFont="1" applyFill="1" applyBorder="1" applyAlignment="1">
      <alignment horizontal="left" vertical="center" wrapText="1"/>
    </xf>
    <xf numFmtId="0" fontId="7" fillId="4" borderId="21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4" fillId="3" borderId="34" xfId="1" applyFont="1" applyFill="1" applyBorder="1" applyAlignment="1">
      <alignment horizontal="center" vertical="center"/>
    </xf>
    <xf numFmtId="0" fontId="4" fillId="3" borderId="35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54" xfId="1" applyFont="1" applyFill="1" applyBorder="1" applyAlignment="1">
      <alignment horizontal="center" vertical="center"/>
    </xf>
    <xf numFmtId="0" fontId="8" fillId="4" borderId="63" xfId="1" applyFont="1" applyFill="1" applyBorder="1" applyAlignment="1">
      <alignment horizontal="center" vertical="center" wrapText="1"/>
    </xf>
    <xf numFmtId="0" fontId="8" fillId="4" borderId="64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4" borderId="46" xfId="1" applyFont="1" applyFill="1" applyBorder="1" applyAlignment="1">
      <alignment horizontal="left" vertical="center" wrapText="1"/>
    </xf>
    <xf numFmtId="0" fontId="7" fillId="4" borderId="47" xfId="1" applyFont="1" applyFill="1" applyBorder="1" applyAlignment="1">
      <alignment horizontal="left" vertical="center" wrapText="1"/>
    </xf>
    <xf numFmtId="0" fontId="8" fillId="4" borderId="63" xfId="1" applyFont="1" applyFill="1" applyBorder="1" applyAlignment="1">
      <alignment horizontal="left" vertical="center" wrapText="1"/>
    </xf>
    <xf numFmtId="0" fontId="8" fillId="4" borderId="35" xfId="1" applyFont="1" applyFill="1" applyBorder="1" applyAlignment="1">
      <alignment horizontal="left" vertical="center" wrapText="1"/>
    </xf>
    <xf numFmtId="2" fontId="7" fillId="4" borderId="38" xfId="1" applyNumberFormat="1" applyFont="1" applyFill="1" applyBorder="1" applyAlignment="1">
      <alignment horizontal="center" vertical="center" wrapText="1"/>
    </xf>
    <xf numFmtId="2" fontId="7" fillId="4" borderId="31" xfId="1" applyNumberFormat="1" applyFont="1" applyFill="1" applyBorder="1" applyAlignment="1">
      <alignment horizontal="center" vertical="center" wrapText="1"/>
    </xf>
    <xf numFmtId="2" fontId="7" fillId="4" borderId="30" xfId="1" applyNumberFormat="1" applyFont="1" applyFill="1" applyBorder="1" applyAlignment="1">
      <alignment horizontal="center" vertical="center"/>
    </xf>
    <xf numFmtId="2" fontId="7" fillId="4" borderId="31" xfId="1" applyNumberFormat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left" vertical="center" wrapText="1"/>
    </xf>
    <xf numFmtId="0" fontId="8" fillId="4" borderId="3" xfId="1" applyFont="1" applyFill="1" applyBorder="1" applyAlignment="1">
      <alignment horizontal="left" vertical="center" wrapText="1"/>
    </xf>
    <xf numFmtId="2" fontId="7" fillId="4" borderId="37" xfId="1" applyNumberFormat="1" applyFont="1" applyFill="1" applyBorder="1" applyAlignment="1">
      <alignment horizontal="center" vertical="center" wrapText="1"/>
    </xf>
    <xf numFmtId="2" fontId="7" fillId="4" borderId="45" xfId="1" applyNumberFormat="1" applyFont="1" applyFill="1" applyBorder="1" applyAlignment="1">
      <alignment horizontal="center" vertical="center" wrapText="1"/>
    </xf>
    <xf numFmtId="2" fontId="7" fillId="4" borderId="34" xfId="1" applyNumberFormat="1" applyFont="1" applyFill="1" applyBorder="1" applyAlignment="1">
      <alignment horizontal="center" vertical="center"/>
    </xf>
    <xf numFmtId="2" fontId="7" fillId="4" borderId="45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2" fontId="7" fillId="4" borderId="30" xfId="1" applyNumberFormat="1" applyFont="1" applyFill="1" applyBorder="1" applyAlignment="1">
      <alignment horizontal="center" vertical="center" wrapText="1"/>
    </xf>
    <xf numFmtId="0" fontId="8" fillId="4" borderId="64" xfId="1" applyFont="1" applyFill="1" applyBorder="1" applyAlignment="1">
      <alignment horizontal="left" vertical="center" wrapText="1"/>
    </xf>
    <xf numFmtId="0" fontId="8" fillId="4" borderId="5" xfId="1" applyFont="1" applyFill="1" applyBorder="1" applyAlignment="1">
      <alignment horizontal="left" vertical="center" wrapText="1"/>
    </xf>
    <xf numFmtId="2" fontId="7" fillId="4" borderId="34" xfId="1" applyNumberFormat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left" vertical="center" wrapText="1"/>
    </xf>
    <xf numFmtId="4" fontId="8" fillId="4" borderId="46" xfId="1" applyNumberFormat="1" applyFont="1" applyFill="1" applyBorder="1" applyAlignment="1">
      <alignment horizontal="center" vertical="center"/>
    </xf>
    <xf numFmtId="4" fontId="8" fillId="4" borderId="12" xfId="1" applyNumberFormat="1" applyFont="1" applyFill="1" applyBorder="1" applyAlignment="1">
      <alignment horizontal="center" vertical="center"/>
    </xf>
    <xf numFmtId="4" fontId="8" fillId="4" borderId="48" xfId="1" applyNumberFormat="1" applyFont="1" applyFill="1" applyBorder="1" applyAlignment="1">
      <alignment horizontal="center" vertical="center"/>
    </xf>
    <xf numFmtId="4" fontId="8" fillId="4" borderId="21" xfId="1" applyNumberFormat="1" applyFont="1" applyFill="1" applyBorder="1" applyAlignment="1">
      <alignment horizontal="center" vertical="center"/>
    </xf>
    <xf numFmtId="4" fontId="8" fillId="4" borderId="28" xfId="1" applyNumberFormat="1" applyFont="1" applyFill="1" applyBorder="1" applyAlignment="1">
      <alignment horizontal="center" vertical="center"/>
    </xf>
    <xf numFmtId="4" fontId="8" fillId="4" borderId="29" xfId="1" applyNumberFormat="1" applyFont="1" applyFill="1" applyBorder="1" applyAlignment="1">
      <alignment horizontal="center" vertical="center"/>
    </xf>
    <xf numFmtId="0" fontId="8" fillId="4" borderId="60" xfId="1" applyFont="1" applyFill="1" applyBorder="1" applyAlignment="1">
      <alignment horizontal="center" vertical="center" wrapText="1"/>
    </xf>
    <xf numFmtId="0" fontId="8" fillId="4" borderId="39" xfId="1" applyFont="1" applyFill="1" applyBorder="1" applyAlignment="1">
      <alignment horizontal="center" vertical="center" wrapText="1"/>
    </xf>
    <xf numFmtId="0" fontId="8" fillId="4" borderId="30" xfId="1" applyFont="1" applyFill="1" applyBorder="1" applyAlignment="1">
      <alignment horizontal="center" vertical="center" wrapText="1"/>
    </xf>
    <xf numFmtId="0" fontId="7" fillId="4" borderId="62" xfId="1" applyFont="1" applyFill="1" applyBorder="1" applyAlignment="1">
      <alignment horizontal="left" vertical="center" wrapText="1"/>
    </xf>
    <xf numFmtId="0" fontId="7" fillId="4" borderId="12" xfId="1" applyFont="1" applyFill="1" applyBorder="1" applyAlignment="1">
      <alignment horizontal="left" vertical="center" wrapText="1"/>
    </xf>
    <xf numFmtId="0" fontId="7" fillId="4" borderId="44" xfId="1" applyFont="1" applyFill="1" applyBorder="1" applyAlignment="1">
      <alignment horizontal="left" vertical="center" wrapText="1"/>
    </xf>
    <xf numFmtId="0" fontId="7" fillId="4" borderId="31" xfId="1" applyFont="1" applyFill="1" applyBorder="1" applyAlignment="1">
      <alignment horizontal="left" vertical="center" wrapText="1"/>
    </xf>
    <xf numFmtId="0" fontId="7" fillId="4" borderId="29" xfId="1" applyFont="1" applyFill="1" applyBorder="1" applyAlignment="1">
      <alignment horizontal="left" vertical="center" wrapText="1"/>
    </xf>
    <xf numFmtId="4" fontId="11" fillId="4" borderId="49" xfId="1" applyNumberFormat="1" applyFont="1" applyFill="1" applyBorder="1" applyAlignment="1">
      <alignment horizontal="center" vertical="center"/>
    </xf>
    <xf numFmtId="4" fontId="11" fillId="4" borderId="69" xfId="1" applyNumberFormat="1" applyFont="1" applyFill="1" applyBorder="1" applyAlignment="1">
      <alignment horizontal="center" vertical="center"/>
    </xf>
    <xf numFmtId="4" fontId="11" fillId="4" borderId="18" xfId="1" applyNumberFormat="1" applyFont="1" applyFill="1" applyBorder="1" applyAlignment="1">
      <alignment horizontal="center" vertical="center"/>
    </xf>
    <xf numFmtId="166" fontId="8" fillId="4" borderId="2" xfId="1" applyNumberFormat="1" applyFont="1" applyFill="1" applyBorder="1" applyAlignment="1">
      <alignment horizontal="center" vertical="center"/>
    </xf>
    <xf numFmtId="166" fontId="8" fillId="4" borderId="3" xfId="1" applyNumberFormat="1" applyFont="1" applyFill="1" applyBorder="1" applyAlignment="1">
      <alignment horizontal="center" vertical="center"/>
    </xf>
    <xf numFmtId="4" fontId="8" fillId="4" borderId="71" xfId="1" applyNumberFormat="1" applyFont="1" applyFill="1" applyBorder="1" applyAlignment="1">
      <alignment horizontal="center" vertical="center"/>
    </xf>
    <xf numFmtId="4" fontId="8" fillId="4" borderId="52" xfId="1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4" fontId="8" fillId="4" borderId="1" xfId="1" applyNumberFormat="1" applyFont="1" applyFill="1" applyBorder="1" applyAlignment="1">
      <alignment horizontal="center" vertical="center"/>
    </xf>
    <xf numFmtId="4" fontId="8" fillId="4" borderId="2" xfId="1" applyNumberFormat="1" applyFont="1" applyFill="1" applyBorder="1" applyAlignment="1">
      <alignment horizontal="center" vertical="center"/>
    </xf>
    <xf numFmtId="4" fontId="8" fillId="4" borderId="3" xfId="1" applyNumberFormat="1" applyFont="1" applyFill="1" applyBorder="1" applyAlignment="1">
      <alignment horizontal="center" vertical="center"/>
    </xf>
    <xf numFmtId="0" fontId="7" fillId="4" borderId="59" xfId="1" applyFont="1" applyFill="1" applyBorder="1" applyAlignment="1">
      <alignment horizontal="left" vertical="center" wrapText="1"/>
    </xf>
    <xf numFmtId="0" fontId="7" fillId="4" borderId="13" xfId="1" applyFont="1" applyFill="1" applyBorder="1" applyAlignment="1">
      <alignment horizontal="left" vertical="center" wrapText="1"/>
    </xf>
    <xf numFmtId="0" fontId="7" fillId="4" borderId="63" xfId="1" applyFont="1" applyFill="1" applyBorder="1" applyAlignment="1">
      <alignment horizontal="left" vertical="center" wrapText="1"/>
    </xf>
    <xf numFmtId="0" fontId="7" fillId="4" borderId="45" xfId="1" applyFont="1" applyFill="1" applyBorder="1" applyAlignment="1">
      <alignment horizontal="left" vertical="center" wrapText="1"/>
    </xf>
    <xf numFmtId="4" fontId="8" fillId="4" borderId="63" xfId="1" applyNumberFormat="1" applyFont="1" applyFill="1" applyBorder="1" applyAlignment="1">
      <alignment horizontal="center" vertical="center"/>
    </xf>
    <xf numFmtId="0" fontId="8" fillId="4" borderId="34" xfId="1" applyFont="1" applyFill="1" applyBorder="1" applyAlignment="1">
      <alignment horizontal="center"/>
    </xf>
    <xf numFmtId="0" fontId="8" fillId="4" borderId="63" xfId="1" applyFont="1" applyFill="1" applyBorder="1" applyAlignment="1">
      <alignment horizontal="center"/>
    </xf>
    <xf numFmtId="0" fontId="8" fillId="4" borderId="35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left" vertical="center" wrapText="1"/>
    </xf>
    <xf numFmtId="0" fontId="8" fillId="4" borderId="6" xfId="1" applyFont="1" applyFill="1" applyBorder="1" applyAlignment="1">
      <alignment horizontal="left" vertical="center" wrapText="1"/>
    </xf>
    <xf numFmtId="0" fontId="7" fillId="4" borderId="32" xfId="1" applyFont="1" applyFill="1" applyBorder="1" applyAlignment="1">
      <alignment horizontal="left" vertical="center" wrapText="1"/>
    </xf>
    <xf numFmtId="0" fontId="7" fillId="4" borderId="40" xfId="1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left" vertical="center"/>
    </xf>
    <xf numFmtId="0" fontId="8" fillId="4" borderId="6" xfId="1" applyFont="1" applyFill="1" applyBorder="1" applyAlignment="1">
      <alignment horizontal="left" vertical="center"/>
    </xf>
    <xf numFmtId="0" fontId="8" fillId="4" borderId="51" xfId="1" applyFont="1" applyFill="1" applyBorder="1" applyAlignment="1">
      <alignment horizontal="center" vertical="center"/>
    </xf>
    <xf numFmtId="0" fontId="8" fillId="4" borderId="7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 indent="2"/>
    </xf>
    <xf numFmtId="0" fontId="8" fillId="4" borderId="2" xfId="1" applyFont="1" applyFill="1" applyBorder="1" applyAlignment="1">
      <alignment horizontal="left" vertical="center" indent="2"/>
    </xf>
    <xf numFmtId="0" fontId="8" fillId="4" borderId="6" xfId="1" applyFont="1" applyFill="1" applyBorder="1" applyAlignment="1">
      <alignment horizontal="left" vertical="center" indent="2"/>
    </xf>
    <xf numFmtId="0" fontId="8" fillId="0" borderId="0" xfId="1" applyFont="1" applyFill="1" applyAlignment="1">
      <alignment horizontal="left" wrapText="1"/>
    </xf>
    <xf numFmtId="0" fontId="8" fillId="4" borderId="10" xfId="1" applyFont="1" applyFill="1" applyBorder="1" applyAlignment="1">
      <alignment horizontal="left" vertical="center" wrapText="1"/>
    </xf>
    <xf numFmtId="0" fontId="8" fillId="4" borderId="4" xfId="1" applyFont="1" applyFill="1" applyBorder="1" applyAlignment="1">
      <alignment horizontal="left" vertical="center" indent="2"/>
    </xf>
    <xf numFmtId="0" fontId="8" fillId="4" borderId="64" xfId="1" applyFont="1" applyFill="1" applyBorder="1" applyAlignment="1">
      <alignment horizontal="left" vertical="center" indent="2"/>
    </xf>
    <xf numFmtId="0" fontId="8" fillId="4" borderId="32" xfId="1" applyFont="1" applyFill="1" applyBorder="1" applyAlignment="1">
      <alignment horizontal="left" vertical="center" indent="2"/>
    </xf>
    <xf numFmtId="4" fontId="8" fillId="4" borderId="64" xfId="1" applyNumberFormat="1" applyFont="1" applyFill="1" applyBorder="1" applyAlignment="1">
      <alignment horizontal="center" vertical="center"/>
    </xf>
    <xf numFmtId="4" fontId="8" fillId="4" borderId="43" xfId="1" applyNumberFormat="1" applyFont="1" applyFill="1" applyBorder="1" applyAlignment="1">
      <alignment horizontal="center" vertical="center"/>
    </xf>
    <xf numFmtId="4" fontId="8" fillId="4" borderId="72" xfId="1" applyNumberFormat="1" applyFont="1" applyFill="1" applyBorder="1" applyAlignment="1">
      <alignment horizontal="center" vertical="center"/>
    </xf>
    <xf numFmtId="4" fontId="8" fillId="4" borderId="40" xfId="1" applyNumberFormat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4" fontId="8" fillId="4" borderId="9" xfId="1" applyNumberFormat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left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2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4" fillId="0" borderId="0" xfId="1" applyFont="1" applyFill="1"/>
    <xf numFmtId="0" fontId="14" fillId="2" borderId="0" xfId="1" applyFont="1" applyFill="1"/>
    <xf numFmtId="0" fontId="13" fillId="3" borderId="10" xfId="1" applyFont="1" applyFill="1" applyBorder="1" applyAlignment="1">
      <alignment horizontal="center" vertical="center" wrapText="1"/>
    </xf>
    <xf numFmtId="0" fontId="13" fillId="3" borderId="46" xfId="1" applyFont="1" applyFill="1" applyBorder="1" applyAlignment="1">
      <alignment horizontal="center" vertical="center" wrapText="1"/>
    </xf>
    <xf numFmtId="0" fontId="13" fillId="3" borderId="65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14" xfId="1" applyFont="1" applyFill="1" applyBorder="1" applyAlignment="1">
      <alignment horizontal="center"/>
    </xf>
    <xf numFmtId="0" fontId="13" fillId="3" borderId="7" xfId="1" applyFont="1" applyFill="1" applyBorder="1" applyAlignment="1">
      <alignment horizontal="center"/>
    </xf>
    <xf numFmtId="0" fontId="13" fillId="3" borderId="15" xfId="1" applyFont="1" applyFill="1" applyBorder="1" applyAlignment="1">
      <alignment horizontal="center"/>
    </xf>
    <xf numFmtId="0" fontId="13" fillId="3" borderId="10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 wrapText="1"/>
    </xf>
    <xf numFmtId="0" fontId="13" fillId="3" borderId="48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21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/>
    </xf>
    <xf numFmtId="0" fontId="13" fillId="3" borderId="42" xfId="1" applyFont="1" applyFill="1" applyBorder="1" applyAlignment="1">
      <alignment horizontal="center" vertical="center"/>
    </xf>
    <xf numFmtId="0" fontId="13" fillId="3" borderId="16" xfId="1" applyFont="1" applyFill="1" applyBorder="1" applyAlignment="1">
      <alignment horizontal="center" vertical="center"/>
    </xf>
    <xf numFmtId="0" fontId="13" fillId="3" borderId="34" xfId="1" applyFont="1" applyFill="1" applyBorder="1" applyAlignment="1">
      <alignment horizontal="center" vertical="center"/>
    </xf>
    <xf numFmtId="0" fontId="13" fillId="3" borderId="35" xfId="1" applyFont="1" applyFill="1" applyBorder="1" applyAlignment="1">
      <alignment horizontal="center" vertical="center"/>
    </xf>
    <xf numFmtId="0" fontId="13" fillId="3" borderId="37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53" xfId="1" applyFont="1" applyFill="1" applyBorder="1" applyAlignment="1">
      <alignment horizontal="center" vertical="center" wrapText="1"/>
    </xf>
    <xf numFmtId="0" fontId="13" fillId="3" borderId="70" xfId="1" applyFont="1" applyFill="1" applyBorder="1" applyAlignment="1">
      <alignment horizontal="center" vertical="center" wrapText="1"/>
    </xf>
    <xf numFmtId="0" fontId="13" fillId="3" borderId="51" xfId="1" applyFont="1" applyFill="1" applyBorder="1" applyAlignment="1">
      <alignment horizontal="center" vertical="center" wrapText="1"/>
    </xf>
    <xf numFmtId="0" fontId="13" fillId="3" borderId="54" xfId="1" applyFont="1" applyFill="1" applyBorder="1" applyAlignment="1">
      <alignment horizontal="center" vertical="center" wrapText="1"/>
    </xf>
    <xf numFmtId="0" fontId="7" fillId="4" borderId="60" xfId="1" applyFont="1" applyFill="1" applyBorder="1" applyAlignment="1">
      <alignment horizontal="left" vertical="center" wrapText="1"/>
    </xf>
    <xf numFmtId="0" fontId="7" fillId="4" borderId="39" xfId="1" applyFont="1" applyFill="1" applyBorder="1" applyAlignment="1">
      <alignment horizontal="left" vertical="center" wrapText="1"/>
    </xf>
    <xf numFmtId="0" fontId="7" fillId="4" borderId="56" xfId="1" applyFont="1" applyFill="1" applyBorder="1" applyAlignment="1">
      <alignment horizontal="left" vertical="center" wrapText="1"/>
    </xf>
    <xf numFmtId="0" fontId="15" fillId="4" borderId="17" xfId="4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2"/>
    <cellStyle name="Обычный_Тарифы на 2010 год сравнение по 10-му году" xfId="1"/>
    <cellStyle name="Стиль 1" xfId="3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tenergosby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43"/>
  <sheetViews>
    <sheetView tabSelected="1" view="pageBreakPreview" topLeftCell="A19" zoomScale="70" zoomScaleNormal="60" zoomScaleSheetLayoutView="70" workbookViewId="0">
      <selection activeCell="S26" sqref="S26:S34"/>
    </sheetView>
  </sheetViews>
  <sheetFormatPr defaultRowHeight="15.75" x14ac:dyDescent="0.25"/>
  <cols>
    <col min="1" max="1" width="6.140625" style="1" customWidth="1"/>
    <col min="2" max="2" width="25.42578125" style="1" customWidth="1"/>
    <col min="3" max="4" width="19.5703125" style="1" customWidth="1"/>
    <col min="5" max="5" width="17.42578125" style="1" customWidth="1"/>
    <col min="6" max="8" width="16.5703125" style="2" hidden="1" customWidth="1"/>
    <col min="9" max="9" width="1.7109375" style="2" hidden="1" customWidth="1"/>
    <col min="10" max="13" width="16.5703125" style="1" hidden="1" customWidth="1"/>
    <col min="14" max="17" width="16.5703125" style="1" customWidth="1"/>
    <col min="18" max="18" width="16.5703125" style="1" hidden="1" customWidth="1"/>
    <col min="19" max="19" width="45.85546875" style="1" customWidth="1"/>
    <col min="20" max="20" width="17.7109375" style="9" hidden="1" customWidth="1"/>
    <col min="21" max="21" width="17" style="9" hidden="1" customWidth="1"/>
    <col min="22" max="22" width="14.85546875" style="9" hidden="1" customWidth="1"/>
    <col min="23" max="23" width="15" style="1" hidden="1" customWidth="1"/>
    <col min="24" max="27" width="9.140625" style="1"/>
    <col min="28" max="28" width="8.7109375" style="1" customWidth="1"/>
    <col min="29" max="16384" width="9.140625" style="1"/>
  </cols>
  <sheetData>
    <row r="1" spans="1:23" ht="18.75" x14ac:dyDescent="0.3">
      <c r="A1" s="287" t="s">
        <v>57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12"/>
    </row>
    <row r="2" spans="1:23" ht="19.5" thickBot="1" x14ac:dyDescent="0.35">
      <c r="A2" s="288"/>
      <c r="B2" s="288"/>
      <c r="C2" s="288"/>
      <c r="D2" s="288"/>
      <c r="E2" s="288"/>
      <c r="F2" s="289"/>
      <c r="G2" s="289"/>
      <c r="H2" s="289"/>
      <c r="I2" s="289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23" ht="19.5" thickBot="1" x14ac:dyDescent="0.35">
      <c r="A3" s="290" t="s">
        <v>0</v>
      </c>
      <c r="B3" s="291" t="s">
        <v>1</v>
      </c>
      <c r="C3" s="292"/>
      <c r="D3" s="293"/>
      <c r="E3" s="290" t="s">
        <v>2</v>
      </c>
      <c r="F3" s="289"/>
      <c r="G3" s="289"/>
      <c r="H3" s="289"/>
      <c r="I3" s="289"/>
      <c r="J3" s="294" t="s">
        <v>21</v>
      </c>
      <c r="K3" s="295"/>
      <c r="L3" s="295"/>
      <c r="M3" s="296"/>
      <c r="N3" s="295" t="s">
        <v>56</v>
      </c>
      <c r="O3" s="295"/>
      <c r="P3" s="295"/>
      <c r="Q3" s="296"/>
      <c r="R3" s="297" t="s">
        <v>31</v>
      </c>
      <c r="S3" s="290" t="s">
        <v>3</v>
      </c>
      <c r="T3" s="194" t="s">
        <v>46</v>
      </c>
      <c r="U3" s="195"/>
      <c r="V3" s="196" t="s">
        <v>47</v>
      </c>
      <c r="W3" s="196" t="s">
        <v>48</v>
      </c>
    </row>
    <row r="4" spans="1:23" ht="19.5" customHeight="1" thickBot="1" x14ac:dyDescent="0.3">
      <c r="A4" s="298"/>
      <c r="B4" s="299"/>
      <c r="C4" s="300"/>
      <c r="D4" s="301"/>
      <c r="E4" s="298"/>
      <c r="F4" s="302" t="s">
        <v>5</v>
      </c>
      <c r="G4" s="303"/>
      <c r="H4" s="304" t="s">
        <v>6</v>
      </c>
      <c r="I4" s="303"/>
      <c r="J4" s="305" t="s">
        <v>9</v>
      </c>
      <c r="K4" s="306"/>
      <c r="L4" s="307" t="s">
        <v>10</v>
      </c>
      <c r="M4" s="306"/>
      <c r="N4" s="305" t="s">
        <v>9</v>
      </c>
      <c r="O4" s="306"/>
      <c r="P4" s="307" t="s">
        <v>10</v>
      </c>
      <c r="Q4" s="306"/>
      <c r="R4" s="308"/>
      <c r="S4" s="298"/>
      <c r="T4" s="199" t="s">
        <v>9</v>
      </c>
      <c r="U4" s="200"/>
      <c r="V4" s="197"/>
      <c r="W4" s="197"/>
    </row>
    <row r="5" spans="1:23" ht="43.5" customHeight="1" thickBot="1" x14ac:dyDescent="0.3">
      <c r="A5" s="298"/>
      <c r="B5" s="299"/>
      <c r="C5" s="300"/>
      <c r="D5" s="301"/>
      <c r="E5" s="298"/>
      <c r="F5" s="309" t="s">
        <v>7</v>
      </c>
      <c r="G5" s="310" t="s">
        <v>8</v>
      </c>
      <c r="H5" s="311" t="s">
        <v>7</v>
      </c>
      <c r="I5" s="310" t="s">
        <v>8</v>
      </c>
      <c r="J5" s="311" t="s">
        <v>7</v>
      </c>
      <c r="K5" s="312" t="s">
        <v>8</v>
      </c>
      <c r="L5" s="309" t="s">
        <v>7</v>
      </c>
      <c r="M5" s="312" t="s">
        <v>8</v>
      </c>
      <c r="N5" s="311" t="s">
        <v>7</v>
      </c>
      <c r="O5" s="312" t="s">
        <v>8</v>
      </c>
      <c r="P5" s="309" t="s">
        <v>7</v>
      </c>
      <c r="Q5" s="312" t="s">
        <v>8</v>
      </c>
      <c r="R5" s="308"/>
      <c r="S5" s="298"/>
      <c r="T5" s="4" t="s">
        <v>7</v>
      </c>
      <c r="U5" s="5" t="s">
        <v>8</v>
      </c>
      <c r="V5" s="198"/>
      <c r="W5" s="198"/>
    </row>
    <row r="6" spans="1:23" ht="58.5" customHeight="1" thickBot="1" x14ac:dyDescent="0.3">
      <c r="A6" s="13">
        <v>1</v>
      </c>
      <c r="B6" s="171" t="s">
        <v>42</v>
      </c>
      <c r="C6" s="172"/>
      <c r="D6" s="173"/>
      <c r="E6" s="14" t="s">
        <v>43</v>
      </c>
      <c r="F6" s="15"/>
      <c r="G6" s="15"/>
      <c r="H6" s="16"/>
      <c r="I6" s="17"/>
      <c r="J6" s="174" t="s">
        <v>45</v>
      </c>
      <c r="K6" s="175"/>
      <c r="L6" s="175"/>
      <c r="M6" s="175"/>
      <c r="N6" s="175"/>
      <c r="O6" s="175"/>
      <c r="P6" s="175"/>
      <c r="Q6" s="175"/>
      <c r="R6" s="175"/>
      <c r="S6" s="316" t="s">
        <v>44</v>
      </c>
      <c r="T6" s="6"/>
    </row>
    <row r="7" spans="1:23" s="3" customFormat="1" ht="16.5" x14ac:dyDescent="0.25">
      <c r="A7" s="176" t="s">
        <v>11</v>
      </c>
      <c r="B7" s="179" t="s">
        <v>51</v>
      </c>
      <c r="C7" s="236" t="s">
        <v>70</v>
      </c>
      <c r="D7" s="237"/>
      <c r="E7" s="233" t="s">
        <v>28</v>
      </c>
      <c r="F7" s="18"/>
      <c r="G7" s="18"/>
      <c r="H7" s="18"/>
      <c r="I7" s="19"/>
      <c r="J7" s="182">
        <f>2.21+1.01+0.14+2.56</f>
        <v>5.92</v>
      </c>
      <c r="K7" s="183"/>
      <c r="L7" s="184">
        <f>J7*1.18</f>
        <v>6.9855999999999998</v>
      </c>
      <c r="M7" s="185"/>
      <c r="N7" s="227">
        <v>24332</v>
      </c>
      <c r="O7" s="228"/>
      <c r="P7" s="227">
        <f>N7*1.2</f>
        <v>29198.399999999998</v>
      </c>
      <c r="Q7" s="228"/>
      <c r="R7" s="20" t="s">
        <v>15</v>
      </c>
      <c r="S7" s="274" t="s">
        <v>68</v>
      </c>
      <c r="T7" s="10"/>
      <c r="U7" s="12"/>
      <c r="V7" s="12"/>
    </row>
    <row r="8" spans="1:23" s="3" customFormat="1" ht="16.5" x14ac:dyDescent="0.25">
      <c r="A8" s="177"/>
      <c r="B8" s="180"/>
      <c r="C8" s="238"/>
      <c r="D8" s="193"/>
      <c r="E8" s="234"/>
      <c r="F8" s="21"/>
      <c r="G8" s="21"/>
      <c r="H8" s="21"/>
      <c r="I8" s="22"/>
      <c r="J8" s="154"/>
      <c r="K8" s="155"/>
      <c r="L8" s="23"/>
      <c r="M8" s="23"/>
      <c r="N8" s="229"/>
      <c r="O8" s="230"/>
      <c r="P8" s="229"/>
      <c r="Q8" s="230"/>
      <c r="R8" s="24"/>
      <c r="S8" s="284"/>
      <c r="T8" s="10"/>
      <c r="U8" s="12"/>
      <c r="V8" s="12"/>
    </row>
    <row r="9" spans="1:23" s="3" customFormat="1" ht="54.75" customHeight="1" thickBot="1" x14ac:dyDescent="0.3">
      <c r="A9" s="177"/>
      <c r="B9" s="180"/>
      <c r="C9" s="239"/>
      <c r="D9" s="240"/>
      <c r="E9" s="235"/>
      <c r="F9" s="25"/>
      <c r="G9" s="25"/>
      <c r="H9" s="25"/>
      <c r="I9" s="26"/>
      <c r="J9" s="189" t="s">
        <v>15</v>
      </c>
      <c r="K9" s="190"/>
      <c r="L9" s="189" t="s">
        <v>15</v>
      </c>
      <c r="M9" s="190"/>
      <c r="N9" s="231"/>
      <c r="O9" s="232"/>
      <c r="P9" s="231"/>
      <c r="Q9" s="232"/>
      <c r="R9" s="27" t="s">
        <v>15</v>
      </c>
      <c r="S9" s="284"/>
      <c r="T9" s="10"/>
      <c r="U9" s="12"/>
      <c r="V9" s="12"/>
    </row>
    <row r="10" spans="1:23" s="3" customFormat="1" ht="119.25" customHeight="1" thickBot="1" x14ac:dyDescent="0.3">
      <c r="A10" s="178"/>
      <c r="B10" s="181"/>
      <c r="C10" s="263" t="s">
        <v>71</v>
      </c>
      <c r="D10" s="264"/>
      <c r="E10" s="28" t="s">
        <v>12</v>
      </c>
      <c r="F10" s="29"/>
      <c r="G10" s="30"/>
      <c r="H10" s="31"/>
      <c r="I10" s="29"/>
      <c r="J10" s="32"/>
      <c r="K10" s="33"/>
      <c r="L10" s="34"/>
      <c r="M10" s="33"/>
      <c r="N10" s="186">
        <v>1004</v>
      </c>
      <c r="O10" s="187"/>
      <c r="P10" s="188">
        <f>N10*1.2</f>
        <v>1204.8</v>
      </c>
      <c r="Q10" s="187"/>
      <c r="R10" s="20"/>
      <c r="S10" s="226"/>
      <c r="T10" s="10"/>
      <c r="U10" s="12"/>
      <c r="V10" s="12"/>
    </row>
    <row r="11" spans="1:23" ht="33.75" thickBot="1" x14ac:dyDescent="0.3">
      <c r="A11" s="152">
        <v>3</v>
      </c>
      <c r="B11" s="191" t="s">
        <v>4</v>
      </c>
      <c r="C11" s="192"/>
      <c r="D11" s="193"/>
      <c r="E11" s="35" t="s">
        <v>13</v>
      </c>
      <c r="F11" s="36">
        <v>1436.29</v>
      </c>
      <c r="G11" s="37">
        <v>1454.68</v>
      </c>
      <c r="H11" s="38" t="e">
        <f>#REF!+#REF!</f>
        <v>#REF!</v>
      </c>
      <c r="I11" s="39" t="e">
        <f>#REF!+#REF!</f>
        <v>#REF!</v>
      </c>
      <c r="J11" s="32">
        <v>1635.09</v>
      </c>
      <c r="K11" s="40">
        <v>1703.76</v>
      </c>
      <c r="L11" s="41">
        <f t="shared" ref="L11:M12" si="0">J11*1.18</f>
        <v>1929.4061999999999</v>
      </c>
      <c r="M11" s="33">
        <f t="shared" si="0"/>
        <v>2010.4367999999999</v>
      </c>
      <c r="N11" s="33">
        <v>1828.23</v>
      </c>
      <c r="O11" s="33">
        <v>1899.53</v>
      </c>
      <c r="P11" s="41">
        <f>N11*1.2</f>
        <v>2193.8759999999997</v>
      </c>
      <c r="Q11" s="33">
        <f>O11*1.2</f>
        <v>2279.4359999999997</v>
      </c>
      <c r="R11" s="42">
        <f>O11/K11-1</f>
        <v>0.11490468141052723</v>
      </c>
      <c r="S11" s="43" t="s">
        <v>61</v>
      </c>
      <c r="T11" s="10"/>
    </row>
    <row r="12" spans="1:23" ht="33.75" thickBot="1" x14ac:dyDescent="0.3">
      <c r="A12" s="205">
        <v>5</v>
      </c>
      <c r="B12" s="207" t="s">
        <v>24</v>
      </c>
      <c r="C12" s="209" t="s">
        <v>19</v>
      </c>
      <c r="D12" s="210"/>
      <c r="E12" s="44" t="s">
        <v>14</v>
      </c>
      <c r="F12" s="211">
        <v>35.06</v>
      </c>
      <c r="G12" s="212"/>
      <c r="H12" s="213">
        <f>F12*1.18</f>
        <v>41.370800000000003</v>
      </c>
      <c r="I12" s="214"/>
      <c r="J12" s="45">
        <v>28.3</v>
      </c>
      <c r="K12" s="46">
        <v>29.48</v>
      </c>
      <c r="L12" s="47">
        <f t="shared" si="0"/>
        <v>33.393999999999998</v>
      </c>
      <c r="M12" s="48">
        <f t="shared" si="0"/>
        <v>34.7864</v>
      </c>
      <c r="N12" s="49">
        <v>32.520000000000003</v>
      </c>
      <c r="O12" s="49">
        <v>33.56</v>
      </c>
      <c r="P12" s="156">
        <f t="shared" ref="P12:Q12" si="1">N12*1.2</f>
        <v>39.024000000000001</v>
      </c>
      <c r="Q12" s="157">
        <f t="shared" si="1"/>
        <v>40.271999999999998</v>
      </c>
      <c r="R12" s="50" t="s">
        <v>49</v>
      </c>
      <c r="S12" s="51" t="s">
        <v>58</v>
      </c>
      <c r="T12" s="10"/>
    </row>
    <row r="13" spans="1:23" ht="17.25" thickBot="1" x14ac:dyDescent="0.3">
      <c r="A13" s="206"/>
      <c r="B13" s="191"/>
      <c r="C13" s="215" t="s">
        <v>18</v>
      </c>
      <c r="D13" s="216"/>
      <c r="E13" s="52" t="s">
        <v>14</v>
      </c>
      <c r="F13" s="158"/>
      <c r="G13" s="159"/>
      <c r="H13" s="161"/>
      <c r="I13" s="162"/>
      <c r="J13" s="53" t="s">
        <v>15</v>
      </c>
      <c r="K13" s="54" t="s">
        <v>15</v>
      </c>
      <c r="L13" s="55">
        <v>32.21</v>
      </c>
      <c r="M13" s="54">
        <v>33.56</v>
      </c>
      <c r="N13" s="56" t="s">
        <v>15</v>
      </c>
      <c r="O13" s="57" t="s">
        <v>15</v>
      </c>
      <c r="P13" s="147">
        <f>P14</f>
        <v>37.68</v>
      </c>
      <c r="Q13" s="148">
        <f>Q14</f>
        <v>38.879999999999995</v>
      </c>
      <c r="R13" s="58" t="s">
        <v>49</v>
      </c>
      <c r="S13" s="164" t="s">
        <v>60</v>
      </c>
      <c r="T13" s="10"/>
    </row>
    <row r="14" spans="1:23" ht="30" customHeight="1" thickBot="1" x14ac:dyDescent="0.3">
      <c r="A14" s="206"/>
      <c r="B14" s="191"/>
      <c r="C14" s="215" t="s">
        <v>16</v>
      </c>
      <c r="D14" s="216"/>
      <c r="E14" s="59" t="s">
        <v>14</v>
      </c>
      <c r="F14" s="217">
        <v>25.11</v>
      </c>
      <c r="G14" s="218"/>
      <c r="H14" s="219">
        <f>F14*1.18</f>
        <v>29.629799999999999</v>
      </c>
      <c r="I14" s="220"/>
      <c r="J14" s="60">
        <v>27.3</v>
      </c>
      <c r="K14" s="61">
        <v>28.44</v>
      </c>
      <c r="L14" s="62">
        <f>J14*1.18</f>
        <v>32.213999999999999</v>
      </c>
      <c r="M14" s="61">
        <f>K14*1.18</f>
        <v>33.559199999999997</v>
      </c>
      <c r="N14" s="63">
        <v>31.4</v>
      </c>
      <c r="O14" s="63">
        <v>32.4</v>
      </c>
      <c r="P14" s="147">
        <f>N14*1.2</f>
        <v>37.68</v>
      </c>
      <c r="Q14" s="148">
        <f>O14*1.2</f>
        <v>38.879999999999995</v>
      </c>
      <c r="R14" s="58"/>
      <c r="S14" s="165"/>
      <c r="T14" s="7">
        <f>O14</f>
        <v>32.4</v>
      </c>
      <c r="U14" s="8">
        <f>O14*1.1</f>
        <v>35.64</v>
      </c>
      <c r="V14" s="8">
        <f>AVERAGE(T14:U14)</f>
        <v>34.019999999999996</v>
      </c>
      <c r="W14" s="8">
        <f>AVERAGE(N14:O14)*1.1</f>
        <v>35.090000000000003</v>
      </c>
    </row>
    <row r="15" spans="1:23" ht="32.25" customHeight="1" thickBot="1" x14ac:dyDescent="0.3">
      <c r="A15" s="206"/>
      <c r="B15" s="191"/>
      <c r="C15" s="215" t="s">
        <v>22</v>
      </c>
      <c r="D15" s="216"/>
      <c r="E15" s="59" t="s">
        <v>14</v>
      </c>
      <c r="F15" s="158"/>
      <c r="G15" s="159"/>
      <c r="H15" s="161"/>
      <c r="I15" s="162"/>
      <c r="J15" s="53" t="s">
        <v>15</v>
      </c>
      <c r="K15" s="54" t="s">
        <v>15</v>
      </c>
      <c r="L15" s="56">
        <v>33.393999999999998</v>
      </c>
      <c r="M15" s="54">
        <v>34.7864</v>
      </c>
      <c r="N15" s="56" t="s">
        <v>15</v>
      </c>
      <c r="O15" s="57" t="s">
        <v>15</v>
      </c>
      <c r="P15" s="147">
        <f>P16</f>
        <v>36.984000000000002</v>
      </c>
      <c r="Q15" s="148">
        <f>Q16</f>
        <v>38.459999999999994</v>
      </c>
      <c r="R15" s="58" t="s">
        <v>50</v>
      </c>
      <c r="S15" s="164" t="s">
        <v>59</v>
      </c>
      <c r="T15" s="10"/>
    </row>
    <row r="16" spans="1:23" ht="33" customHeight="1" thickBot="1" x14ac:dyDescent="0.3">
      <c r="A16" s="206"/>
      <c r="B16" s="208"/>
      <c r="C16" s="223" t="s">
        <v>23</v>
      </c>
      <c r="D16" s="224"/>
      <c r="E16" s="64" t="s">
        <v>14</v>
      </c>
      <c r="F16" s="65"/>
      <c r="G16" s="66"/>
      <c r="H16" s="67"/>
      <c r="I16" s="68"/>
      <c r="J16" s="69">
        <v>28.3</v>
      </c>
      <c r="K16" s="70">
        <v>29.48</v>
      </c>
      <c r="L16" s="71">
        <f>J16*1.18</f>
        <v>33.393999999999998</v>
      </c>
      <c r="M16" s="70">
        <f>K16*1.18</f>
        <v>34.7864</v>
      </c>
      <c r="N16" s="63">
        <v>30.82</v>
      </c>
      <c r="O16" s="63">
        <v>32.049999999999997</v>
      </c>
      <c r="P16" s="142">
        <f t="shared" ref="P16:Q16" si="2">N16*1.2</f>
        <v>36.984000000000002</v>
      </c>
      <c r="Q16" s="143">
        <f t="shared" si="2"/>
        <v>38.459999999999994</v>
      </c>
      <c r="R16" s="58"/>
      <c r="S16" s="226"/>
      <c r="T16" s="10"/>
    </row>
    <row r="17" spans="1:23" ht="47.25" customHeight="1" thickBot="1" x14ac:dyDescent="0.3">
      <c r="A17" s="72">
        <v>6</v>
      </c>
      <c r="B17" s="171" t="s">
        <v>30</v>
      </c>
      <c r="C17" s="172"/>
      <c r="D17" s="173"/>
      <c r="E17" s="35" t="s">
        <v>14</v>
      </c>
      <c r="F17" s="73"/>
      <c r="G17" s="74"/>
      <c r="H17" s="75"/>
      <c r="I17" s="74"/>
      <c r="J17" s="76">
        <v>4.21</v>
      </c>
      <c r="K17" s="77">
        <v>4.37</v>
      </c>
      <c r="L17" s="78">
        <f>J17*1.18</f>
        <v>4.9677999999999995</v>
      </c>
      <c r="M17" s="79">
        <f>K17*1.18</f>
        <v>5.1566000000000001</v>
      </c>
      <c r="N17" s="79">
        <v>4.6500000000000004</v>
      </c>
      <c r="O17" s="79">
        <v>4.79</v>
      </c>
      <c r="P17" s="80">
        <f t="shared" ref="P17:Q22" si="3">N17*1.2</f>
        <v>5.58</v>
      </c>
      <c r="Q17" s="81">
        <f t="shared" si="3"/>
        <v>5.7480000000000002</v>
      </c>
      <c r="R17" s="82">
        <f>O17/K17-1</f>
        <v>9.6109839816933551E-2</v>
      </c>
      <c r="S17" s="83" t="s">
        <v>60</v>
      </c>
      <c r="T17" s="7">
        <f>O17</f>
        <v>4.79</v>
      </c>
      <c r="U17" s="8">
        <f>O17*1.1</f>
        <v>5.2690000000000001</v>
      </c>
      <c r="V17" s="8">
        <f>AVERAGE(T17:U17)</f>
        <v>5.0295000000000005</v>
      </c>
      <c r="W17" s="8">
        <f>AVERAGE(N17:O17)*1.1</f>
        <v>5.1920000000000011</v>
      </c>
    </row>
    <row r="18" spans="1:23" ht="47.25" customHeight="1" x14ac:dyDescent="0.25">
      <c r="A18" s="201">
        <v>7</v>
      </c>
      <c r="B18" s="313" t="s">
        <v>25</v>
      </c>
      <c r="C18" s="203" t="s">
        <v>23</v>
      </c>
      <c r="D18" s="84" t="s">
        <v>26</v>
      </c>
      <c r="E18" s="85" t="s">
        <v>14</v>
      </c>
      <c r="F18" s="86"/>
      <c r="G18" s="86"/>
      <c r="H18" s="87"/>
      <c r="I18" s="162"/>
      <c r="J18" s="45" t="s">
        <v>15</v>
      </c>
      <c r="K18" s="46">
        <v>29.48</v>
      </c>
      <c r="L18" s="88" t="s">
        <v>15</v>
      </c>
      <c r="M18" s="49">
        <f>K18*1.18</f>
        <v>34.7864</v>
      </c>
      <c r="N18" s="89">
        <f>N16</f>
        <v>30.82</v>
      </c>
      <c r="O18" s="46">
        <f>O16</f>
        <v>32.049999999999997</v>
      </c>
      <c r="P18" s="88">
        <f t="shared" si="3"/>
        <v>36.984000000000002</v>
      </c>
      <c r="Q18" s="49">
        <f t="shared" si="3"/>
        <v>38.459999999999994</v>
      </c>
      <c r="R18" s="90"/>
      <c r="S18" s="274" t="s">
        <v>62</v>
      </c>
      <c r="T18" s="10"/>
    </row>
    <row r="19" spans="1:23" ht="47.25" customHeight="1" thickBot="1" x14ac:dyDescent="0.3">
      <c r="A19" s="202"/>
      <c r="B19" s="314"/>
      <c r="C19" s="204"/>
      <c r="D19" s="91" t="s">
        <v>27</v>
      </c>
      <c r="E19" s="92" t="s">
        <v>13</v>
      </c>
      <c r="F19" s="93"/>
      <c r="G19" s="93"/>
      <c r="H19" s="94"/>
      <c r="I19" s="95"/>
      <c r="J19" s="69" t="s">
        <v>15</v>
      </c>
      <c r="K19" s="70">
        <v>1703.76</v>
      </c>
      <c r="L19" s="96" t="s">
        <v>15</v>
      </c>
      <c r="M19" s="97">
        <f>K19*1.18</f>
        <v>2010.4367999999999</v>
      </c>
      <c r="N19" s="142">
        <f>N11</f>
        <v>1828.23</v>
      </c>
      <c r="O19" s="143">
        <f>O11</f>
        <v>1899.53</v>
      </c>
      <c r="P19" s="163">
        <f t="shared" si="3"/>
        <v>2193.8759999999997</v>
      </c>
      <c r="Q19" s="97">
        <f t="shared" si="3"/>
        <v>2279.4359999999997</v>
      </c>
      <c r="R19" s="98"/>
      <c r="S19" s="226"/>
      <c r="T19" s="10"/>
    </row>
    <row r="20" spans="1:23" ht="47.25" customHeight="1" x14ac:dyDescent="0.25">
      <c r="A20" s="151"/>
      <c r="B20" s="314"/>
      <c r="C20" s="203" t="s">
        <v>55</v>
      </c>
      <c r="D20" s="84" t="s">
        <v>26</v>
      </c>
      <c r="E20" s="85" t="s">
        <v>14</v>
      </c>
      <c r="F20" s="86"/>
      <c r="G20" s="86"/>
      <c r="H20" s="87"/>
      <c r="I20" s="162"/>
      <c r="J20" s="45" t="s">
        <v>15</v>
      </c>
      <c r="K20" s="46">
        <v>3378.04</v>
      </c>
      <c r="L20" s="88" t="s">
        <v>15</v>
      </c>
      <c r="M20" s="49">
        <f>K20*1.18</f>
        <v>3986.0871999999999</v>
      </c>
      <c r="N20" s="89">
        <f>N14</f>
        <v>31.4</v>
      </c>
      <c r="O20" s="46">
        <f>O14</f>
        <v>32.4</v>
      </c>
      <c r="P20" s="88">
        <f t="shared" si="3"/>
        <v>37.68</v>
      </c>
      <c r="Q20" s="49">
        <f t="shared" si="3"/>
        <v>38.879999999999995</v>
      </c>
      <c r="R20" s="90"/>
      <c r="S20" s="274" t="s">
        <v>62</v>
      </c>
      <c r="T20" s="10"/>
    </row>
    <row r="21" spans="1:23" ht="47.25" customHeight="1" thickBot="1" x14ac:dyDescent="0.3">
      <c r="A21" s="151"/>
      <c r="B21" s="315"/>
      <c r="C21" s="204"/>
      <c r="D21" s="91" t="s">
        <v>27</v>
      </c>
      <c r="E21" s="92" t="s">
        <v>13</v>
      </c>
      <c r="F21" s="93"/>
      <c r="G21" s="93"/>
      <c r="H21" s="94"/>
      <c r="I21" s="95"/>
      <c r="J21" s="69" t="s">
        <v>15</v>
      </c>
      <c r="K21" s="70">
        <v>5052.32</v>
      </c>
      <c r="L21" s="96" t="s">
        <v>15</v>
      </c>
      <c r="M21" s="97">
        <f>K21*1.18</f>
        <v>5961.7375999999995</v>
      </c>
      <c r="N21" s="142">
        <f>N11</f>
        <v>1828.23</v>
      </c>
      <c r="O21" s="143">
        <f>O11</f>
        <v>1899.53</v>
      </c>
      <c r="P21" s="163">
        <f t="shared" si="3"/>
        <v>2193.8759999999997</v>
      </c>
      <c r="Q21" s="97">
        <f t="shared" si="3"/>
        <v>2279.4359999999997</v>
      </c>
      <c r="R21" s="98"/>
      <c r="S21" s="226"/>
      <c r="T21" s="10"/>
    </row>
    <row r="22" spans="1:23" ht="38.25" customHeight="1" thickBot="1" x14ac:dyDescent="0.3">
      <c r="A22" s="205">
        <v>8</v>
      </c>
      <c r="B22" s="207" t="s">
        <v>20</v>
      </c>
      <c r="C22" s="209" t="s">
        <v>19</v>
      </c>
      <c r="D22" s="210"/>
      <c r="E22" s="99" t="s">
        <v>14</v>
      </c>
      <c r="F22" s="211">
        <v>50.06</v>
      </c>
      <c r="G22" s="212"/>
      <c r="H22" s="222">
        <f>F22*1.18</f>
        <v>59.070799999999998</v>
      </c>
      <c r="I22" s="212"/>
      <c r="J22" s="100">
        <v>51.29</v>
      </c>
      <c r="K22" s="101">
        <v>53.34</v>
      </c>
      <c r="L22" s="102">
        <f>J22*1.18</f>
        <v>60.522199999999998</v>
      </c>
      <c r="M22" s="101">
        <f>K22*1.18</f>
        <v>62.941200000000002</v>
      </c>
      <c r="N22" s="101">
        <v>58.81</v>
      </c>
      <c r="O22" s="101">
        <v>60.57</v>
      </c>
      <c r="P22" s="100">
        <f t="shared" si="3"/>
        <v>70.572000000000003</v>
      </c>
      <c r="Q22" s="103">
        <f t="shared" si="3"/>
        <v>72.683999999999997</v>
      </c>
      <c r="R22" s="90">
        <f>O22/K22-1</f>
        <v>0.13554555680539915</v>
      </c>
      <c r="S22" s="51" t="s">
        <v>58</v>
      </c>
      <c r="T22" s="10"/>
    </row>
    <row r="23" spans="1:23" ht="38.25" customHeight="1" thickBot="1" x14ac:dyDescent="0.3">
      <c r="A23" s="206"/>
      <c r="B23" s="191"/>
      <c r="C23" s="215" t="s">
        <v>18</v>
      </c>
      <c r="D23" s="216"/>
      <c r="E23" s="144" t="s">
        <v>14</v>
      </c>
      <c r="F23" s="158"/>
      <c r="G23" s="159"/>
      <c r="H23" s="160"/>
      <c r="I23" s="159"/>
      <c r="J23" s="53" t="s">
        <v>15</v>
      </c>
      <c r="K23" s="104" t="s">
        <v>15</v>
      </c>
      <c r="L23" s="105">
        <v>24.64</v>
      </c>
      <c r="M23" s="104">
        <v>25.64</v>
      </c>
      <c r="N23" s="101" t="s">
        <v>15</v>
      </c>
      <c r="O23" s="101" t="s">
        <v>15</v>
      </c>
      <c r="P23" s="53">
        <f>P24</f>
        <v>28.787999999999997</v>
      </c>
      <c r="Q23" s="106">
        <f>Q24</f>
        <v>29.7</v>
      </c>
      <c r="R23" s="107">
        <f>Q23/M23-1</f>
        <v>0.15834633385335417</v>
      </c>
      <c r="S23" s="166" t="s">
        <v>60</v>
      </c>
      <c r="T23" s="10"/>
    </row>
    <row r="24" spans="1:23" ht="37.5" customHeight="1" thickBot="1" x14ac:dyDescent="0.3">
      <c r="A24" s="221"/>
      <c r="B24" s="208"/>
      <c r="C24" s="223" t="s">
        <v>17</v>
      </c>
      <c r="D24" s="224"/>
      <c r="E24" s="144" t="s">
        <v>14</v>
      </c>
      <c r="F24" s="217">
        <v>17.7</v>
      </c>
      <c r="G24" s="218">
        <v>19</v>
      </c>
      <c r="H24" s="225">
        <f>F24*1.18</f>
        <v>20.885999999999999</v>
      </c>
      <c r="I24" s="218">
        <f>G24*1.18</f>
        <v>22.419999999999998</v>
      </c>
      <c r="J24" s="69">
        <v>20.88</v>
      </c>
      <c r="K24" s="108">
        <v>21.73</v>
      </c>
      <c r="L24" s="105">
        <f t="shared" ref="L24:M25" si="4">J24*1.18</f>
        <v>24.638399999999997</v>
      </c>
      <c r="M24" s="104">
        <f t="shared" si="4"/>
        <v>25.641400000000001</v>
      </c>
      <c r="N24" s="108">
        <v>23.99</v>
      </c>
      <c r="O24" s="108">
        <v>24.75</v>
      </c>
      <c r="P24" s="69">
        <f>N24*1.2</f>
        <v>28.787999999999997</v>
      </c>
      <c r="Q24" s="109">
        <f>O24*1.2</f>
        <v>29.7</v>
      </c>
      <c r="R24" s="98">
        <f>O24/K24-1</f>
        <v>0.13897837091578458</v>
      </c>
      <c r="S24" s="167"/>
      <c r="T24" s="7">
        <f>O24</f>
        <v>24.75</v>
      </c>
      <c r="U24" s="8">
        <f>O24*1.1</f>
        <v>27.225000000000001</v>
      </c>
      <c r="V24" s="8">
        <f>AVERAGE(T24:U24)</f>
        <v>25.987500000000001</v>
      </c>
      <c r="W24" s="8">
        <f>AVERAGE(N24:O24)*1.1</f>
        <v>26.806999999999999</v>
      </c>
    </row>
    <row r="25" spans="1:23" ht="40.5" customHeight="1" thickBot="1" x14ac:dyDescent="0.3">
      <c r="A25" s="152">
        <v>9</v>
      </c>
      <c r="B25" s="208" t="s">
        <v>29</v>
      </c>
      <c r="C25" s="253"/>
      <c r="D25" s="254"/>
      <c r="E25" s="110" t="s">
        <v>14</v>
      </c>
      <c r="F25" s="111">
        <v>32.06</v>
      </c>
      <c r="G25" s="112">
        <f>25.74</f>
        <v>25.74</v>
      </c>
      <c r="H25" s="111">
        <f>F25*1.18</f>
        <v>37.830800000000004</v>
      </c>
      <c r="I25" s="113" t="e">
        <f>#REF!+#REF!</f>
        <v>#REF!</v>
      </c>
      <c r="J25" s="76">
        <v>25.73</v>
      </c>
      <c r="K25" s="77">
        <v>26.76</v>
      </c>
      <c r="L25" s="78">
        <f t="shared" si="4"/>
        <v>30.3614</v>
      </c>
      <c r="M25" s="77">
        <f t="shared" si="4"/>
        <v>31.576799999999999</v>
      </c>
      <c r="N25" s="77">
        <v>29.49</v>
      </c>
      <c r="O25" s="77">
        <v>30.68</v>
      </c>
      <c r="P25" s="78">
        <f>N25*1.2</f>
        <v>35.387999999999998</v>
      </c>
      <c r="Q25" s="77">
        <f>O25*1.2</f>
        <v>36.815999999999995</v>
      </c>
      <c r="R25" s="114">
        <f>O25/K25-1</f>
        <v>0.14648729446935715</v>
      </c>
      <c r="S25" s="51" t="s">
        <v>58</v>
      </c>
      <c r="T25" s="10"/>
    </row>
    <row r="26" spans="1:23" ht="40.5" customHeight="1" x14ac:dyDescent="0.25">
      <c r="A26" s="205">
        <v>10</v>
      </c>
      <c r="B26" s="179" t="s">
        <v>32</v>
      </c>
      <c r="C26" s="255"/>
      <c r="D26" s="256"/>
      <c r="E26" s="115"/>
      <c r="F26" s="116"/>
      <c r="G26" s="116"/>
      <c r="H26" s="116"/>
      <c r="I26" s="116"/>
      <c r="J26" s="182"/>
      <c r="K26" s="257"/>
      <c r="L26" s="257"/>
      <c r="M26" s="183"/>
      <c r="N26" s="241"/>
      <c r="O26" s="242"/>
      <c r="P26" s="242"/>
      <c r="Q26" s="243"/>
      <c r="R26" s="115"/>
      <c r="S26" s="274" t="s">
        <v>67</v>
      </c>
      <c r="T26" s="10"/>
    </row>
    <row r="27" spans="1:23" ht="40.5" customHeight="1" x14ac:dyDescent="0.25">
      <c r="A27" s="206"/>
      <c r="B27" s="149" t="s">
        <v>33</v>
      </c>
      <c r="C27" s="150"/>
      <c r="D27" s="117"/>
      <c r="E27" s="118" t="s">
        <v>40</v>
      </c>
      <c r="F27" s="119"/>
      <c r="G27" s="119"/>
      <c r="H27" s="119"/>
      <c r="I27" s="119"/>
      <c r="J27" s="248">
        <v>0.93740000000000001</v>
      </c>
      <c r="K27" s="249"/>
      <c r="L27" s="244">
        <f>J27*1.18</f>
        <v>1.1061319999999999</v>
      </c>
      <c r="M27" s="245"/>
      <c r="N27" s="248">
        <v>1.1092</v>
      </c>
      <c r="O27" s="249"/>
      <c r="P27" s="244">
        <f>N27*1.2</f>
        <v>1.33104</v>
      </c>
      <c r="Q27" s="245"/>
      <c r="R27" s="107">
        <f>N27/J27-1</f>
        <v>0.18327288244079365</v>
      </c>
      <c r="S27" s="284"/>
      <c r="T27" s="10"/>
      <c r="V27" s="11"/>
    </row>
    <row r="28" spans="1:23" ht="30" customHeight="1" x14ac:dyDescent="0.25">
      <c r="A28" s="206"/>
      <c r="B28" s="149" t="s">
        <v>34</v>
      </c>
      <c r="C28" s="150"/>
      <c r="D28" s="117"/>
      <c r="E28" s="118" t="s">
        <v>41</v>
      </c>
      <c r="F28" s="119"/>
      <c r="G28" s="119"/>
      <c r="H28" s="119"/>
      <c r="I28" s="119"/>
      <c r="J28" s="250">
        <v>2746.65</v>
      </c>
      <c r="K28" s="251"/>
      <c r="L28" s="251">
        <f>J28*1.18</f>
        <v>3241.047</v>
      </c>
      <c r="M28" s="252"/>
      <c r="N28" s="250">
        <v>3497.24</v>
      </c>
      <c r="O28" s="251"/>
      <c r="P28" s="251">
        <f>N28*1.2</f>
        <v>4196.6879999999992</v>
      </c>
      <c r="Q28" s="252"/>
      <c r="R28" s="107">
        <f>N28/J28-1</f>
        <v>0.273274716472794</v>
      </c>
      <c r="S28" s="284"/>
      <c r="T28" s="10"/>
      <c r="V28" s="11"/>
    </row>
    <row r="29" spans="1:23" ht="31.5" customHeight="1" x14ac:dyDescent="0.25">
      <c r="A29" s="206"/>
      <c r="B29" s="261" t="s">
        <v>35</v>
      </c>
      <c r="C29" s="215"/>
      <c r="D29" s="262"/>
      <c r="E29" s="120"/>
      <c r="F29" s="119"/>
      <c r="G29" s="119"/>
      <c r="H29" s="119"/>
      <c r="I29" s="119"/>
      <c r="J29" s="248"/>
      <c r="K29" s="249"/>
      <c r="L29" s="244"/>
      <c r="M29" s="245"/>
      <c r="N29" s="168"/>
      <c r="O29" s="169"/>
      <c r="P29" s="169"/>
      <c r="Q29" s="170"/>
      <c r="R29" s="107"/>
      <c r="S29" s="284"/>
      <c r="T29" s="10"/>
      <c r="V29" s="11"/>
    </row>
    <row r="30" spans="1:23" ht="16.5" x14ac:dyDescent="0.25">
      <c r="A30" s="206"/>
      <c r="B30" s="270" t="s">
        <v>36</v>
      </c>
      <c r="C30" s="271"/>
      <c r="D30" s="272"/>
      <c r="E30" s="120"/>
      <c r="F30" s="119"/>
      <c r="G30" s="119"/>
      <c r="H30" s="119"/>
      <c r="I30" s="119"/>
      <c r="J30" s="248">
        <v>0.62</v>
      </c>
      <c r="K30" s="249"/>
      <c r="L30" s="251">
        <f>J30*1.18</f>
        <v>0.73159999999999992</v>
      </c>
      <c r="M30" s="252"/>
      <c r="N30" s="168">
        <v>0.56999999999999995</v>
      </c>
      <c r="O30" s="169"/>
      <c r="P30" s="169"/>
      <c r="Q30" s="170"/>
      <c r="R30" s="107">
        <f t="shared" ref="R30:R40" si="5">N30/J30-1</f>
        <v>-8.064516129032262E-2</v>
      </c>
      <c r="S30" s="284"/>
      <c r="T30" s="10"/>
      <c r="V30" s="11"/>
    </row>
    <row r="31" spans="1:23" ht="16.5" x14ac:dyDescent="0.25">
      <c r="A31" s="206"/>
      <c r="B31" s="145" t="s">
        <v>65</v>
      </c>
      <c r="C31" s="146"/>
      <c r="D31" s="121"/>
      <c r="E31" s="120"/>
      <c r="F31" s="119"/>
      <c r="G31" s="119"/>
      <c r="H31" s="119"/>
      <c r="I31" s="119"/>
      <c r="J31" s="248">
        <v>0.63</v>
      </c>
      <c r="K31" s="249"/>
      <c r="L31" s="251">
        <f>J31*1.18</f>
        <v>0.74339999999999995</v>
      </c>
      <c r="M31" s="252"/>
      <c r="N31" s="168">
        <v>0.59</v>
      </c>
      <c r="O31" s="169"/>
      <c r="P31" s="169"/>
      <c r="Q31" s="170"/>
      <c r="R31" s="107">
        <f t="shared" si="5"/>
        <v>-6.34920634920636E-2</v>
      </c>
      <c r="S31" s="284"/>
      <c r="T31" s="10"/>
      <c r="V31" s="11"/>
    </row>
    <row r="32" spans="1:23" ht="16.5" x14ac:dyDescent="0.25">
      <c r="A32" s="206"/>
      <c r="B32" s="122" t="s">
        <v>66</v>
      </c>
      <c r="C32" s="146"/>
      <c r="D32" s="121"/>
      <c r="E32" s="120"/>
      <c r="F32" s="119"/>
      <c r="G32" s="119"/>
      <c r="H32" s="119"/>
      <c r="I32" s="119"/>
      <c r="J32" s="268">
        <v>0.64</v>
      </c>
      <c r="K32" s="269"/>
      <c r="L32" s="246">
        <f>J32*1.18</f>
        <v>0.75519999999999998</v>
      </c>
      <c r="M32" s="247"/>
      <c r="N32" s="168">
        <v>0.59</v>
      </c>
      <c r="O32" s="169"/>
      <c r="P32" s="169"/>
      <c r="Q32" s="170"/>
      <c r="R32" s="123">
        <f t="shared" si="5"/>
        <v>-7.8125000000000111E-2</v>
      </c>
      <c r="S32" s="284"/>
      <c r="T32" s="10"/>
      <c r="V32" s="11"/>
    </row>
    <row r="33" spans="1:22" ht="16.5" x14ac:dyDescent="0.25">
      <c r="A33" s="151"/>
      <c r="B33" s="122" t="s">
        <v>37</v>
      </c>
      <c r="C33" s="146"/>
      <c r="D33" s="121"/>
      <c r="E33" s="120"/>
      <c r="F33" s="119"/>
      <c r="G33" s="119"/>
      <c r="H33" s="119"/>
      <c r="I33" s="119"/>
      <c r="J33" s="124"/>
      <c r="K33" s="125"/>
      <c r="L33" s="126"/>
      <c r="M33" s="127"/>
      <c r="N33" s="168">
        <v>0.62</v>
      </c>
      <c r="O33" s="169"/>
      <c r="P33" s="169"/>
      <c r="Q33" s="170"/>
      <c r="R33" s="128"/>
      <c r="S33" s="284"/>
      <c r="T33" s="10"/>
      <c r="V33" s="11"/>
    </row>
    <row r="34" spans="1:22" ht="17.25" thickBot="1" x14ac:dyDescent="0.3">
      <c r="A34" s="151"/>
      <c r="B34" s="122" t="s">
        <v>38</v>
      </c>
      <c r="C34" s="146"/>
      <c r="D34" s="121"/>
      <c r="E34" s="120"/>
      <c r="F34" s="119"/>
      <c r="G34" s="119"/>
      <c r="H34" s="119"/>
      <c r="I34" s="119"/>
      <c r="J34" s="124"/>
      <c r="K34" s="125"/>
      <c r="L34" s="126"/>
      <c r="M34" s="127"/>
      <c r="N34" s="168">
        <v>0.62</v>
      </c>
      <c r="O34" s="169"/>
      <c r="P34" s="169"/>
      <c r="Q34" s="170"/>
      <c r="R34" s="128"/>
      <c r="S34" s="226"/>
      <c r="T34" s="10"/>
      <c r="V34" s="11"/>
    </row>
    <row r="35" spans="1:22" ht="40.5" customHeight="1" x14ac:dyDescent="0.25">
      <c r="A35" s="205">
        <v>11</v>
      </c>
      <c r="B35" s="179" t="s">
        <v>39</v>
      </c>
      <c r="C35" s="255"/>
      <c r="D35" s="256"/>
      <c r="E35" s="153"/>
      <c r="F35" s="129"/>
      <c r="G35" s="130"/>
      <c r="H35" s="130"/>
      <c r="I35" s="131"/>
      <c r="J35" s="258"/>
      <c r="K35" s="259"/>
      <c r="L35" s="259"/>
      <c r="M35" s="260"/>
      <c r="N35" s="168"/>
      <c r="O35" s="169"/>
      <c r="P35" s="169"/>
      <c r="Q35" s="170"/>
      <c r="R35" s="90"/>
      <c r="S35" s="274" t="s">
        <v>64</v>
      </c>
      <c r="T35" s="10"/>
      <c r="V35" s="11"/>
    </row>
    <row r="36" spans="1:22" ht="40.5" customHeight="1" x14ac:dyDescent="0.25">
      <c r="A36" s="206"/>
      <c r="B36" s="265" t="s">
        <v>33</v>
      </c>
      <c r="C36" s="266"/>
      <c r="D36" s="267"/>
      <c r="E36" s="118" t="s">
        <v>40</v>
      </c>
      <c r="F36" s="132"/>
      <c r="G36" s="133"/>
      <c r="H36" s="133"/>
      <c r="I36" s="134"/>
      <c r="J36" s="285">
        <v>0.41399999999999998</v>
      </c>
      <c r="K36" s="286"/>
      <c r="L36" s="244">
        <f>J36*1.18</f>
        <v>0.48851999999999995</v>
      </c>
      <c r="M36" s="245"/>
      <c r="N36" s="285">
        <v>1.4104000000000001</v>
      </c>
      <c r="O36" s="286"/>
      <c r="P36" s="244">
        <f>N36*1.2</f>
        <v>1.69248</v>
      </c>
      <c r="Q36" s="245"/>
      <c r="R36" s="107">
        <f>N36/J36-1</f>
        <v>2.4067632850241552</v>
      </c>
      <c r="S36" s="284"/>
      <c r="T36" s="10"/>
      <c r="V36" s="11"/>
    </row>
    <row r="37" spans="1:22" ht="40.5" customHeight="1" x14ac:dyDescent="0.25">
      <c r="A37" s="206"/>
      <c r="B37" s="265" t="s">
        <v>34</v>
      </c>
      <c r="C37" s="266"/>
      <c r="D37" s="267"/>
      <c r="E37" s="118" t="s">
        <v>41</v>
      </c>
      <c r="F37" s="132"/>
      <c r="G37" s="133"/>
      <c r="H37" s="133"/>
      <c r="I37" s="134"/>
      <c r="J37" s="250">
        <v>3068.23</v>
      </c>
      <c r="K37" s="251"/>
      <c r="L37" s="251">
        <f>J37*1.18</f>
        <v>3620.5113999999999</v>
      </c>
      <c r="M37" s="252"/>
      <c r="N37" s="250">
        <v>4317.6000000000004</v>
      </c>
      <c r="O37" s="251"/>
      <c r="P37" s="251">
        <f>N37*1.2</f>
        <v>5181.12</v>
      </c>
      <c r="Q37" s="252"/>
      <c r="R37" s="107">
        <f t="shared" si="5"/>
        <v>0.40719567959377234</v>
      </c>
      <c r="S37" s="284"/>
      <c r="T37" s="10"/>
      <c r="V37" s="11"/>
    </row>
    <row r="38" spans="1:22" ht="35.25" customHeight="1" x14ac:dyDescent="0.25">
      <c r="A38" s="206"/>
      <c r="B38" s="261" t="s">
        <v>35</v>
      </c>
      <c r="C38" s="215"/>
      <c r="D38" s="262"/>
      <c r="E38" s="120"/>
      <c r="F38" s="132"/>
      <c r="G38" s="133"/>
      <c r="H38" s="133"/>
      <c r="I38" s="134"/>
      <c r="J38" s="248"/>
      <c r="K38" s="249"/>
      <c r="L38" s="249"/>
      <c r="M38" s="282"/>
      <c r="N38" s="168"/>
      <c r="O38" s="169"/>
      <c r="P38" s="169"/>
      <c r="Q38" s="170"/>
      <c r="R38" s="107"/>
      <c r="S38" s="284"/>
      <c r="T38" s="10"/>
      <c r="V38" s="11"/>
    </row>
    <row r="39" spans="1:22" ht="16.5" x14ac:dyDescent="0.25">
      <c r="A39" s="206"/>
      <c r="B39" s="270" t="s">
        <v>37</v>
      </c>
      <c r="C39" s="271"/>
      <c r="D39" s="272"/>
      <c r="E39" s="120"/>
      <c r="F39" s="132"/>
      <c r="G39" s="133"/>
      <c r="H39" s="133"/>
      <c r="I39" s="134"/>
      <c r="J39" s="250">
        <v>0.64</v>
      </c>
      <c r="K39" s="251"/>
      <c r="L39" s="251">
        <f>J39*1.18</f>
        <v>0.75519999999999998</v>
      </c>
      <c r="M39" s="252"/>
      <c r="N39" s="189">
        <v>0.5</v>
      </c>
      <c r="O39" s="283"/>
      <c r="P39" s="283"/>
      <c r="Q39" s="190"/>
      <c r="R39" s="107">
        <f>N39/J39-1</f>
        <v>-0.21875</v>
      </c>
      <c r="S39" s="284"/>
      <c r="T39" s="10"/>
      <c r="V39" s="11"/>
    </row>
    <row r="40" spans="1:22" ht="17.25" thickBot="1" x14ac:dyDescent="0.3">
      <c r="A40" s="221"/>
      <c r="B40" s="275" t="s">
        <v>63</v>
      </c>
      <c r="C40" s="276"/>
      <c r="D40" s="277"/>
      <c r="E40" s="135"/>
      <c r="F40" s="136"/>
      <c r="G40" s="137"/>
      <c r="H40" s="137"/>
      <c r="I40" s="138"/>
      <c r="J40" s="186">
        <v>0.95</v>
      </c>
      <c r="K40" s="278"/>
      <c r="L40" s="278">
        <f>J40*1.18</f>
        <v>1.121</v>
      </c>
      <c r="M40" s="187"/>
      <c r="N40" s="279">
        <v>0.5</v>
      </c>
      <c r="O40" s="280"/>
      <c r="P40" s="280"/>
      <c r="Q40" s="281"/>
      <c r="R40" s="98">
        <f t="shared" si="5"/>
        <v>-0.47368421052631582</v>
      </c>
      <c r="S40" s="226"/>
      <c r="T40" s="10"/>
      <c r="V40" s="11"/>
    </row>
    <row r="41" spans="1:22" ht="16.5" x14ac:dyDescent="0.25">
      <c r="A41" s="139" t="s">
        <v>52</v>
      </c>
      <c r="B41" s="139"/>
      <c r="C41" s="139"/>
      <c r="D41" s="139"/>
      <c r="E41" s="139"/>
      <c r="F41" s="140"/>
      <c r="G41" s="140"/>
      <c r="H41" s="140"/>
      <c r="I41" s="140"/>
      <c r="J41" s="139"/>
      <c r="K41" s="139"/>
      <c r="L41" s="139"/>
      <c r="M41" s="139"/>
      <c r="N41" s="139"/>
      <c r="O41" s="139"/>
      <c r="P41" s="139"/>
      <c r="Q41" s="139"/>
      <c r="R41" s="139"/>
      <c r="S41" s="139"/>
    </row>
    <row r="42" spans="1:22" ht="30.75" customHeight="1" x14ac:dyDescent="0.25">
      <c r="A42" s="141" t="s">
        <v>53</v>
      </c>
      <c r="B42" s="273" t="s">
        <v>72</v>
      </c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</row>
    <row r="43" spans="1:22" ht="30.75" customHeight="1" x14ac:dyDescent="0.25">
      <c r="A43" s="141" t="s">
        <v>54</v>
      </c>
      <c r="B43" s="273" t="s">
        <v>69</v>
      </c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</row>
  </sheetData>
  <mergeCells count="126">
    <mergeCell ref="B43:S43"/>
    <mergeCell ref="B42:S42"/>
    <mergeCell ref="C20:C21"/>
    <mergeCell ref="S20:S21"/>
    <mergeCell ref="B18:B21"/>
    <mergeCell ref="B40:D40"/>
    <mergeCell ref="J40:K40"/>
    <mergeCell ref="L40:M40"/>
    <mergeCell ref="N40:Q40"/>
    <mergeCell ref="L38:M38"/>
    <mergeCell ref="N38:Q38"/>
    <mergeCell ref="B39:D39"/>
    <mergeCell ref="J39:K39"/>
    <mergeCell ref="L39:M39"/>
    <mergeCell ref="N39:Q39"/>
    <mergeCell ref="S35:S40"/>
    <mergeCell ref="B36:D36"/>
    <mergeCell ref="J36:K36"/>
    <mergeCell ref="L36:M36"/>
    <mergeCell ref="N36:O36"/>
    <mergeCell ref="L27:M27"/>
    <mergeCell ref="J31:K31"/>
    <mergeCell ref="L31:M31"/>
    <mergeCell ref="S18:S19"/>
    <mergeCell ref="A35:A40"/>
    <mergeCell ref="B35:D35"/>
    <mergeCell ref="J35:K35"/>
    <mergeCell ref="L35:M35"/>
    <mergeCell ref="N35:Q35"/>
    <mergeCell ref="P37:Q37"/>
    <mergeCell ref="B38:D38"/>
    <mergeCell ref="J38:K38"/>
    <mergeCell ref="C10:D10"/>
    <mergeCell ref="B37:D37"/>
    <mergeCell ref="J37:K37"/>
    <mergeCell ref="L37:M37"/>
    <mergeCell ref="N37:O37"/>
    <mergeCell ref="A26:A32"/>
    <mergeCell ref="L26:M26"/>
    <mergeCell ref="B29:D29"/>
    <mergeCell ref="J29:K29"/>
    <mergeCell ref="L29:M29"/>
    <mergeCell ref="J32:K32"/>
    <mergeCell ref="C15:D15"/>
    <mergeCell ref="C16:D16"/>
    <mergeCell ref="B17:D17"/>
    <mergeCell ref="B30:D30"/>
    <mergeCell ref="J27:K27"/>
    <mergeCell ref="S15:S16"/>
    <mergeCell ref="S7:S10"/>
    <mergeCell ref="P7:Q9"/>
    <mergeCell ref="N7:O9"/>
    <mergeCell ref="E7:E9"/>
    <mergeCell ref="C7:D9"/>
    <mergeCell ref="N31:Q31"/>
    <mergeCell ref="N26:Q26"/>
    <mergeCell ref="P36:Q36"/>
    <mergeCell ref="L32:M32"/>
    <mergeCell ref="N32:Q32"/>
    <mergeCell ref="N27:O27"/>
    <mergeCell ref="P27:Q27"/>
    <mergeCell ref="J28:K28"/>
    <mergeCell ref="L28:M28"/>
    <mergeCell ref="N28:O28"/>
    <mergeCell ref="P28:Q28"/>
    <mergeCell ref="N29:Q29"/>
    <mergeCell ref="J30:K30"/>
    <mergeCell ref="L30:M30"/>
    <mergeCell ref="N30:Q30"/>
    <mergeCell ref="B25:D25"/>
    <mergeCell ref="B26:D26"/>
    <mergeCell ref="J26:K26"/>
    <mergeCell ref="A22:A24"/>
    <mergeCell ref="B22:B24"/>
    <mergeCell ref="C22:D22"/>
    <mergeCell ref="F22:G22"/>
    <mergeCell ref="H22:I22"/>
    <mergeCell ref="C23:D23"/>
    <mergeCell ref="C24:D24"/>
    <mergeCell ref="F24:G24"/>
    <mergeCell ref="H24:I24"/>
    <mergeCell ref="A18:A19"/>
    <mergeCell ref="C18:C19"/>
    <mergeCell ref="A12:A16"/>
    <mergeCell ref="B12:B16"/>
    <mergeCell ref="C12:D12"/>
    <mergeCell ref="F12:G12"/>
    <mergeCell ref="H12:I12"/>
    <mergeCell ref="C13:D13"/>
    <mergeCell ref="C14:D14"/>
    <mergeCell ref="F14:G14"/>
    <mergeCell ref="H14:I14"/>
    <mergeCell ref="T3:U3"/>
    <mergeCell ref="V3:V5"/>
    <mergeCell ref="W3:W5"/>
    <mergeCell ref="F4:G4"/>
    <mergeCell ref="H4:I4"/>
    <mergeCell ref="J4:K4"/>
    <mergeCell ref="L4:M4"/>
    <mergeCell ref="N4:O4"/>
    <mergeCell ref="P4:Q4"/>
    <mergeCell ref="T4:U4"/>
    <mergeCell ref="S13:S14"/>
    <mergeCell ref="S23:S24"/>
    <mergeCell ref="N33:Q33"/>
    <mergeCell ref="N34:Q34"/>
    <mergeCell ref="S26:S34"/>
    <mergeCell ref="A1:S1"/>
    <mergeCell ref="A3:A5"/>
    <mergeCell ref="B3:D5"/>
    <mergeCell ref="E3:E5"/>
    <mergeCell ref="J3:M3"/>
    <mergeCell ref="N3:Q3"/>
    <mergeCell ref="R3:R5"/>
    <mergeCell ref="S3:S5"/>
    <mergeCell ref="B6:D6"/>
    <mergeCell ref="J6:R6"/>
    <mergeCell ref="A7:A10"/>
    <mergeCell ref="B7:B10"/>
    <mergeCell ref="J7:K7"/>
    <mergeCell ref="L7:M7"/>
    <mergeCell ref="N10:O10"/>
    <mergeCell ref="P10:Q10"/>
    <mergeCell ref="J9:K9"/>
    <mergeCell ref="L9:M9"/>
    <mergeCell ref="B11:D11"/>
  </mergeCells>
  <hyperlinks>
    <hyperlink ref="S6" r:id="rId1"/>
  </hyperlinks>
  <pageMargins left="0.27" right="0.18" top="0.39" bottom="0.17" header="0.3" footer="0.3"/>
  <pageSetup paperSize="9" scale="5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Тарифы_2020</vt:lpstr>
      <vt:lpstr>Тарифы_2020!Область_печати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I. Ivanov</dc:creator>
  <cp:lastModifiedBy>Алексей Душкин</cp:lastModifiedBy>
  <cp:lastPrinted>2018-12-24T11:47:45Z</cp:lastPrinted>
  <dcterms:created xsi:type="dcterms:W3CDTF">2012-01-17T12:08:23Z</dcterms:created>
  <dcterms:modified xsi:type="dcterms:W3CDTF">2019-12-24T13:56:42Z</dcterms:modified>
</cp:coreProperties>
</file>