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30" yWindow="405" windowWidth="16755" windowHeight="8010" activeTab="0"/>
  </bookViews>
  <sheets>
    <sheet name="п.2.1" sheetId="1" r:id="rId1"/>
    <sheet name="п.2.2" sheetId="2" r:id="rId2"/>
    <sheet name="п.2.3" sheetId="3" r:id="rId3"/>
    <sheet name="п.2.4" sheetId="4" r:id="rId4"/>
    <sheet name="п.2.5" sheetId="5" r:id="rId5"/>
  </sheets>
  <definedNames>
    <definedName name="_xlnm.Print_Area" localSheetId="0">'п.2.1'!$A$1:$I$23</definedName>
    <definedName name="_xlnm.Print_Area" localSheetId="4">'п.2.5'!$A$1:$H$23</definedName>
  </definedNames>
  <calcPr fullCalcOnLoad="1"/>
</workbook>
</file>

<file path=xl/sharedStrings.xml><?xml version="1.0" encoding="utf-8"?>
<sst xmlns="http://schemas.openxmlformats.org/spreadsheetml/2006/main" count="127" uniqueCount="67">
  <si>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</si>
  <si>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</si>
  <si>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</si>
  <si>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</si>
  <si>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</si>
  <si>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</si>
  <si>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</si>
  <si>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</si>
  <si>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цена, руб/кВт.ч.</t>
  </si>
  <si>
    <t>объем, кВт.ч</t>
  </si>
  <si>
    <t>период</t>
  </si>
  <si>
    <t>сентябрь</t>
  </si>
  <si>
    <t>октябрь</t>
  </si>
  <si>
    <t>ноябрь</t>
  </si>
  <si>
    <t>декабрь</t>
  </si>
  <si>
    <t>ИТОГО</t>
  </si>
  <si>
    <t xml:space="preserve">Стоимость без НДС </t>
  </si>
  <si>
    <t xml:space="preserve"> цена (норматив)</t>
  </si>
  <si>
    <t xml:space="preserve"> цена (сверхнорматив)</t>
  </si>
  <si>
    <t>АО "ОЭЗ ППТ "Алабуга"</t>
  </si>
  <si>
    <t xml:space="preserve"> ИТОГО</t>
  </si>
  <si>
    <t>О затратах   АО "ОЭЗ ППТ "Алабуга" на покупку потерь в собственных сетях за 2019 года.</t>
  </si>
  <si>
    <t>Уровень нормативных потерь электроэнергии на 2019 год</t>
  </si>
  <si>
    <t>1.</t>
  </si>
  <si>
    <t>2.</t>
  </si>
  <si>
    <t xml:space="preserve">3. </t>
  </si>
  <si>
    <t xml:space="preserve">4. </t>
  </si>
  <si>
    <t>Уменьшение потребления электроэнергии за счёт поочередной работы трансформаторов собственных нужд РП-110 кВ; ГПП-110/10; РП-10 кВ.</t>
  </si>
  <si>
    <t xml:space="preserve">5. </t>
  </si>
  <si>
    <t>Экономия финансовых средств за счет сокращения потребления и потерь электроэнергии при исполнении рекомендаций энергетического обследования энергоаудиторской организацией</t>
  </si>
  <si>
    <t xml:space="preserve">6. </t>
  </si>
  <si>
    <t xml:space="preserve"> Уменьшение потребления  электроэнергии за счет замены люминисцентных ламп на светодиодные на всех этажах АДЦ-1,2</t>
  </si>
  <si>
    <t xml:space="preserve">7. </t>
  </si>
  <si>
    <t>Замена светильников с газоразрядными лампами на светодиодные светильники на Ел.ТЭЦ</t>
  </si>
  <si>
    <t xml:space="preserve">8. </t>
  </si>
  <si>
    <t>Уменьшение потребления электроэнергии за счет проведения мероприятий по утеплению зданий по итогам тепловизионного контроля зданий и сооружений.</t>
  </si>
  <si>
    <t>Сокращение транспортных затрат при вводе в работу системы телеконтроля и управления РП-10 кВ</t>
  </si>
  <si>
    <t>Уменьшение потерь электроэнергии за счёт рациональной загрузки 8-ми силовых трансформаторов по 80 МВА. А именно, поочередная их работа, но по схеме без снижения второй категории надежности.</t>
  </si>
  <si>
    <t>Оснащение всех РП-10 кВ АСКУЭ для автоматизации учета электроэнергии предприятий - резидентов</t>
  </si>
  <si>
    <t>Размер фактических потерь, оплачиваемых АО ОЭЗ ППТ Алабуга при осуществлении расчетов за электрическую энергию по уровням напряжения</t>
  </si>
  <si>
    <t>Перечень мероприятия по снижению размеров потерь в сетях на 2019 год</t>
  </si>
  <si>
    <t>ВН</t>
  </si>
  <si>
    <t>СН1</t>
  </si>
  <si>
    <t>НН</t>
  </si>
  <si>
    <t>СН2</t>
  </si>
  <si>
    <t>УТВЕРЖДЕНО</t>
  </si>
  <si>
    <t>Приказ Федеральной антимонопольной службы</t>
  </si>
  <si>
    <t>от 16 ноября 2018 года № 1570/18-ДСП</t>
  </si>
  <si>
    <t>Технологический расход электрической энергии (потери) в электрических сетях на 2019 год</t>
  </si>
  <si>
    <t>Организация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</si>
  <si>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</si>
  <si>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</si>
  <si>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</si>
  <si>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</si>
  <si>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</si>
  <si>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</si>
  <si>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</si>
  <si>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</si>
  <si>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</si>
  <si>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</si>
  <si>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</si>
  <si>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</si>
  <si>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</si>
  <si>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</si>
  <si>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</si>
  <si>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</si>
  <si>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>Потери в электрической сети. млн.кВтч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</si>
</sst>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[Red]\-#,##0.00\ "/>
    <numFmt numFmtId="189" formatCode="0.0%"/>
    <numFmt numFmtId="190" formatCode="0.00000"/>
    <numFmt numFmtId="191" formatCode="#,##0.00000"/>
    <numFmt numFmtId="192" formatCode="_-* #,##0.00000_р_._-;\-* #,##0.00000_р_._-;_-* &quot;-&quot;?????_р_._-;_-@_-"/>
    <numFmt numFmtId="193" formatCode="#,##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"/>
    <numFmt numFmtId="200" formatCode="#,##0.00000_ ;[Red]\-#,##0.00000\ "/>
    <numFmt numFmtId="201" formatCode="0.000000"/>
    <numFmt numFmtId="202" formatCode="#,##0_ ;[Red]\-#,##0\ "/>
    <numFmt numFmtId="203" formatCode="_-* #,##0.000_р_._-;\-* #,##0.000_р_._-;_-* &quot;-&quot;?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#,##0.0_ ;[Red]\-#,##0.0\ "/>
    <numFmt numFmtId="208" formatCode="#,##0.000_ ;[Red]\-#,##0.000\ "/>
    <numFmt numFmtId="209" formatCode="#,##0.0000_ ;[Red]\-#,##0.0000\ "/>
    <numFmt numFmtId="210" formatCode="#,##0.0000"/>
    <numFmt numFmtId="211" formatCode="#,##0.000"/>
    <numFmt numFmtId="212" formatCode="#,##0.0"/>
    <numFmt numFmtId="213" formatCode="0.0"/>
    <numFmt numFmtId="214" formatCode="_(&quot;$&quot;* #,##0_);_(&quot;$&quot;* \(\ #,##0\ \);_(&quot;$&quot;* &quot;-&quot;_);_(\ @_ \)"/>
    <numFmt numFmtId="215" formatCode="_(* #,##0_);_(* \(\ #,##0\ \);_(* &quot;-&quot;_);_(\ @_ \)"/>
    <numFmt numFmtId="216" formatCode="_(&quot;$&quot;* #,##0.00_);_(&quot;$&quot;* \(\ #,##0.00\ \);_(&quot;$&quot;* &quot;-&quot;??_);_(\ @_ \)"/>
    <numFmt numFmtId="217" formatCode="_(* #,##0.00_);_(* \(\ #,##0.00\ \);_(* &quot;-&quot;??_);_(\ @_ 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/>
    </xf>
    <xf numFmtId="188" fontId="1" fillId="0" borderId="12" xfId="0" applyNumberFormat="1" applyFont="1" applyFill="1" applyBorder="1" applyAlignment="1">
      <alignment/>
    </xf>
    <xf numFmtId="202" fontId="1" fillId="0" borderId="12" xfId="62" applyNumberFormat="1" applyFont="1" applyFill="1" applyBorder="1" applyAlignment="1">
      <alignment/>
    </xf>
    <xf numFmtId="190" fontId="1" fillId="0" borderId="12" xfId="0" applyNumberFormat="1" applyFont="1" applyFill="1" applyBorder="1" applyAlignment="1">
      <alignment/>
    </xf>
    <xf numFmtId="201" fontId="1" fillId="0" borderId="12" xfId="0" applyNumberFormat="1" applyFont="1" applyFill="1" applyBorder="1" applyAlignment="1">
      <alignment/>
    </xf>
    <xf numFmtId="202" fontId="1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202" fontId="1" fillId="0" borderId="13" xfId="0" applyNumberFormat="1" applyFont="1" applyFill="1" applyBorder="1" applyAlignment="1">
      <alignment/>
    </xf>
    <xf numFmtId="190" fontId="1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88" fontId="1" fillId="0" borderId="17" xfId="0" applyNumberFormat="1" applyFont="1" applyFill="1" applyBorder="1" applyAlignment="1">
      <alignment/>
    </xf>
    <xf numFmtId="188" fontId="1" fillId="0" borderId="19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1" fillId="0" borderId="13" xfId="53" applyFont="1" applyBorder="1" applyAlignment="1">
      <alignment vertical="top" wrapText="1"/>
      <protection/>
    </xf>
    <xf numFmtId="0" fontId="47" fillId="0" borderId="12" xfId="0" applyFont="1" applyFill="1" applyBorder="1" applyAlignment="1">
      <alignment horizontal="left" vertical="center" wrapText="1"/>
    </xf>
    <xf numFmtId="0" fontId="1" fillId="0" borderId="12" xfId="53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8" fillId="0" borderId="0" xfId="54">
      <alignment/>
      <protection/>
    </xf>
    <xf numFmtId="0" fontId="10" fillId="0" borderId="0" xfId="54" applyNumberFormat="1" applyFont="1" applyFill="1" applyBorder="1" applyAlignment="1">
      <alignment vertical="center"/>
      <protection/>
    </xf>
    <xf numFmtId="0" fontId="9" fillId="0" borderId="0" xfId="54" applyNumberFormat="1" applyFont="1" applyFill="1" applyBorder="1" applyAlignment="1">
      <alignment horizontal="left" vertical="center"/>
      <protection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/>
      <protection/>
    </xf>
    <xf numFmtId="0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Alignment="1">
      <alignment horizontal="center" wrapText="1"/>
      <protection/>
    </xf>
    <xf numFmtId="0" fontId="7" fillId="0" borderId="12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2" xfId="54" applyFont="1" applyBorder="1" applyAlignment="1">
      <alignment vertical="center"/>
      <protection/>
    </xf>
    <xf numFmtId="198" fontId="0" fillId="0" borderId="12" xfId="54" applyNumberFormat="1" applyFont="1" applyBorder="1" applyAlignment="1">
      <alignment horizontal="right" vertical="center"/>
      <protection/>
    </xf>
    <xf numFmtId="2" fontId="0" fillId="0" borderId="12" xfId="54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1" fillId="0" borderId="0" xfId="54" applyFont="1" applyAlignment="1">
      <alignment horizontal="center" wrapText="1"/>
      <protection/>
    </xf>
    <xf numFmtId="0" fontId="11" fillId="0" borderId="26" xfId="54" applyFont="1" applyBorder="1" applyAlignment="1">
      <alignment horizontal="center" wrapText="1"/>
      <protection/>
    </xf>
    <xf numFmtId="0" fontId="11" fillId="0" borderId="27" xfId="54" applyFont="1" applyBorder="1" applyAlignment="1">
      <alignment horizontal="center" wrapText="1"/>
      <protection/>
    </xf>
    <xf numFmtId="0" fontId="11" fillId="0" borderId="28" xfId="54" applyFont="1" applyBorder="1" applyAlignment="1">
      <alignment horizont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7" sqref="F37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3" customFormat="1" ht="22.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</row>
    <row r="3" spans="1:9" s="13" customFormat="1" ht="22.5" customHeight="1">
      <c r="A3" s="62"/>
      <c r="B3" s="62"/>
      <c r="C3" s="62"/>
      <c r="D3" s="62"/>
      <c r="E3" s="62"/>
      <c r="F3" s="62"/>
      <c r="G3" s="62"/>
      <c r="H3" s="62"/>
      <c r="I3" s="62"/>
    </row>
    <row r="4" ht="13.5" thickBot="1"/>
    <row r="5" spans="1:10" s="2" customFormat="1" ht="30" customHeight="1">
      <c r="A5" s="63" t="s">
        <v>10</v>
      </c>
      <c r="B5" s="65" t="s">
        <v>19</v>
      </c>
      <c r="C5" s="66"/>
      <c r="D5" s="66"/>
      <c r="E5" s="66"/>
      <c r="F5" s="66"/>
      <c r="G5" s="66"/>
      <c r="H5" s="66"/>
      <c r="I5" s="67"/>
      <c r="J5" s="33"/>
    </row>
    <row r="6" spans="1:10" ht="12.75" customHeight="1" hidden="1">
      <c r="A6" s="64"/>
      <c r="B6" s="68" t="s">
        <v>20</v>
      </c>
      <c r="C6" s="68"/>
      <c r="D6" s="68" t="s">
        <v>17</v>
      </c>
      <c r="E6" s="68"/>
      <c r="F6" s="68"/>
      <c r="G6" s="68" t="s">
        <v>18</v>
      </c>
      <c r="H6" s="68"/>
      <c r="I6" s="69"/>
      <c r="J6" s="4"/>
    </row>
    <row r="7" spans="1:10" ht="25.5">
      <c r="A7" s="64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29" t="s">
        <v>16</v>
      </c>
      <c r="J7" s="4"/>
    </row>
    <row r="8" spans="1:10" ht="12.75">
      <c r="A8" s="30" t="s">
        <v>0</v>
      </c>
      <c r="B8" s="7">
        <f>D8+G8</f>
        <v>478228</v>
      </c>
      <c r="C8" s="8">
        <f>F8+I8</f>
        <v>1194080.20524</v>
      </c>
      <c r="D8" s="7">
        <v>276600</v>
      </c>
      <c r="E8" s="10">
        <v>2.50713</v>
      </c>
      <c r="F8" s="8">
        <f>D8*E8</f>
        <v>693472.158</v>
      </c>
      <c r="G8" s="7">
        <v>201628</v>
      </c>
      <c r="H8" s="11">
        <v>2.48283</v>
      </c>
      <c r="I8" s="31">
        <f>G8*H8</f>
        <v>500608.04724</v>
      </c>
      <c r="J8" s="4"/>
    </row>
    <row r="9" spans="1:10" ht="12.75">
      <c r="A9" s="30" t="s">
        <v>1</v>
      </c>
      <c r="B9" s="7">
        <f aca="true" t="shared" si="0" ref="B9:B19">D9+G9</f>
        <v>323773</v>
      </c>
      <c r="C9" s="8">
        <f aca="true" t="shared" si="1" ref="C9:C19">F9+I9</f>
        <v>873004.06955</v>
      </c>
      <c r="D9" s="7">
        <v>306400</v>
      </c>
      <c r="E9" s="10">
        <v>2.69765</v>
      </c>
      <c r="F9" s="8">
        <f aca="true" t="shared" si="2" ref="F9:F19">D9*E9</f>
        <v>826559.96</v>
      </c>
      <c r="G9" s="7">
        <v>17373</v>
      </c>
      <c r="H9" s="11">
        <v>2.67335</v>
      </c>
      <c r="I9" s="31">
        <f aca="true" t="shared" si="3" ref="I9:I19">G9*H9</f>
        <v>46444.10955</v>
      </c>
      <c r="J9" s="4"/>
    </row>
    <row r="10" spans="1:10" ht="12" customHeight="1">
      <c r="A10" s="30" t="s">
        <v>2</v>
      </c>
      <c r="B10" s="7">
        <v>292036</v>
      </c>
      <c r="C10" s="8">
        <f t="shared" si="1"/>
        <v>752915.53376</v>
      </c>
      <c r="D10" s="7">
        <f>B10</f>
        <v>292036</v>
      </c>
      <c r="E10" s="10">
        <v>2.57816</v>
      </c>
      <c r="F10" s="8">
        <f>D10*E10</f>
        <v>752915.53376</v>
      </c>
      <c r="G10" s="7">
        <v>0</v>
      </c>
      <c r="H10" s="26">
        <v>0</v>
      </c>
      <c r="I10" s="31">
        <f t="shared" si="3"/>
        <v>0</v>
      </c>
      <c r="J10" s="4"/>
    </row>
    <row r="11" spans="1:10" ht="12.75">
      <c r="A11" s="30" t="s">
        <v>3</v>
      </c>
      <c r="B11" s="7">
        <v>129148</v>
      </c>
      <c r="C11" s="8">
        <f>431883.829/1.2</f>
        <v>359903.19083333336</v>
      </c>
      <c r="D11" s="9">
        <v>129148</v>
      </c>
      <c r="E11" s="10">
        <v>2.78675</v>
      </c>
      <c r="F11" s="8">
        <f>431883.829/1.2</f>
        <v>359903.19083333336</v>
      </c>
      <c r="G11" s="7">
        <v>0</v>
      </c>
      <c r="H11" s="26">
        <v>0</v>
      </c>
      <c r="I11" s="31">
        <f t="shared" si="3"/>
        <v>0</v>
      </c>
      <c r="J11" s="4"/>
    </row>
    <row r="12" spans="1:10" ht="12.75">
      <c r="A12" s="30" t="s">
        <v>4</v>
      </c>
      <c r="B12" s="7">
        <v>87132</v>
      </c>
      <c r="C12" s="8">
        <f>281514.08/1.2</f>
        <v>234595.06666666668</v>
      </c>
      <c r="D12" s="9">
        <v>87132</v>
      </c>
      <c r="E12" s="10">
        <v>2.69241</v>
      </c>
      <c r="F12" s="8">
        <f>281514.08/1.2</f>
        <v>234595.06666666668</v>
      </c>
      <c r="G12" s="7">
        <v>0</v>
      </c>
      <c r="H12" s="26">
        <v>0</v>
      </c>
      <c r="I12" s="31">
        <f t="shared" si="3"/>
        <v>0</v>
      </c>
      <c r="J12" s="4"/>
    </row>
    <row r="13" spans="1:10" ht="12.75">
      <c r="A13" s="30" t="s">
        <v>5</v>
      </c>
      <c r="B13" s="7">
        <v>118275</v>
      </c>
      <c r="C13" s="8">
        <v>317990.62</v>
      </c>
      <c r="D13" s="12">
        <v>118275</v>
      </c>
      <c r="E13" s="10">
        <v>2.68857</v>
      </c>
      <c r="F13" s="8">
        <f t="shared" si="2"/>
        <v>317990.61675</v>
      </c>
      <c r="G13" s="7">
        <v>0</v>
      </c>
      <c r="H13" s="26">
        <v>0</v>
      </c>
      <c r="I13" s="31">
        <f t="shared" si="3"/>
        <v>0</v>
      </c>
      <c r="J13" s="4"/>
    </row>
    <row r="14" spans="1:10" ht="12.75">
      <c r="A14" s="30" t="s">
        <v>6</v>
      </c>
      <c r="B14" s="7">
        <v>75471</v>
      </c>
      <c r="C14" s="8">
        <f>F14+I14</f>
        <v>193011.04482</v>
      </c>
      <c r="D14" s="12">
        <v>75471</v>
      </c>
      <c r="E14" s="15">
        <v>2.55742</v>
      </c>
      <c r="F14" s="8">
        <f>D14*E14</f>
        <v>193011.04482</v>
      </c>
      <c r="G14" s="7">
        <v>0</v>
      </c>
      <c r="H14" s="27">
        <v>0</v>
      </c>
      <c r="I14" s="31">
        <f>G14*H14</f>
        <v>0</v>
      </c>
      <c r="J14" s="4"/>
    </row>
    <row r="15" spans="1:10" ht="12.75">
      <c r="A15" s="30" t="s">
        <v>7</v>
      </c>
      <c r="B15" s="7">
        <v>357265</v>
      </c>
      <c r="C15" s="8">
        <f>F15+I15</f>
        <v>913361.0835500001</v>
      </c>
      <c r="D15" s="12">
        <v>323700</v>
      </c>
      <c r="E15" s="25">
        <v>2.55897</v>
      </c>
      <c r="F15" s="8">
        <f>D15*E15</f>
        <v>828338.589</v>
      </c>
      <c r="G15" s="7">
        <v>33565</v>
      </c>
      <c r="H15" s="15">
        <v>2.53307</v>
      </c>
      <c r="I15" s="31">
        <f>G15*H15</f>
        <v>85022.49455</v>
      </c>
      <c r="J15" s="4"/>
    </row>
    <row r="16" spans="1:10" ht="12.75">
      <c r="A16" s="30" t="s">
        <v>11</v>
      </c>
      <c r="B16" s="7">
        <f t="shared" si="0"/>
        <v>337818</v>
      </c>
      <c r="C16" s="8">
        <f>F16+I16</f>
        <v>920186.47646</v>
      </c>
      <c r="D16" s="12">
        <v>318800</v>
      </c>
      <c r="E16" s="25">
        <v>2.72537</v>
      </c>
      <c r="F16" s="8">
        <f>D16*E16</f>
        <v>868847.956</v>
      </c>
      <c r="G16" s="7">
        <v>19018</v>
      </c>
      <c r="H16" s="14">
        <v>2.69947</v>
      </c>
      <c r="I16" s="31">
        <f>G16*H16</f>
        <v>51338.52046</v>
      </c>
      <c r="J16" s="4"/>
    </row>
    <row r="17" spans="1:10" ht="12.75">
      <c r="A17" s="30" t="s">
        <v>12</v>
      </c>
      <c r="B17" s="7">
        <f t="shared" si="0"/>
        <v>228136</v>
      </c>
      <c r="C17" s="8">
        <f t="shared" si="1"/>
        <v>614427.282</v>
      </c>
      <c r="D17" s="12">
        <v>228136</v>
      </c>
      <c r="E17" s="10">
        <v>2.69325</v>
      </c>
      <c r="F17" s="8">
        <f t="shared" si="2"/>
        <v>614427.282</v>
      </c>
      <c r="G17" s="7">
        <v>0</v>
      </c>
      <c r="H17" s="26">
        <v>0</v>
      </c>
      <c r="I17" s="31">
        <f t="shared" si="3"/>
        <v>0</v>
      </c>
      <c r="J17" s="4"/>
    </row>
    <row r="18" spans="1:10" ht="12.75">
      <c r="A18" s="30" t="s">
        <v>13</v>
      </c>
      <c r="B18" s="7">
        <f t="shared" si="0"/>
        <v>303520</v>
      </c>
      <c r="C18" s="8">
        <f t="shared" si="1"/>
        <v>779351.3391999999</v>
      </c>
      <c r="D18" s="12">
        <v>303520</v>
      </c>
      <c r="E18" s="10">
        <v>2.56771</v>
      </c>
      <c r="F18" s="8">
        <f t="shared" si="2"/>
        <v>779351.3391999999</v>
      </c>
      <c r="G18" s="7">
        <v>0</v>
      </c>
      <c r="H18" s="26">
        <v>0</v>
      </c>
      <c r="I18" s="31">
        <f t="shared" si="3"/>
        <v>0</v>
      </c>
      <c r="J18" s="4"/>
    </row>
    <row r="19" spans="1:10" ht="13.5" thickBot="1">
      <c r="A19" s="4" t="s">
        <v>14</v>
      </c>
      <c r="B19" s="16">
        <f t="shared" si="0"/>
        <v>195129</v>
      </c>
      <c r="C19" s="17">
        <f t="shared" si="1"/>
        <v>513474.1583333333</v>
      </c>
      <c r="D19" s="18">
        <v>195129</v>
      </c>
      <c r="E19" s="19">
        <v>2.6314599999658346</v>
      </c>
      <c r="F19" s="17">
        <f t="shared" si="2"/>
        <v>513474.1583333333</v>
      </c>
      <c r="G19" s="16">
        <v>0</v>
      </c>
      <c r="H19" s="28">
        <v>0</v>
      </c>
      <c r="I19" s="32">
        <f t="shared" si="3"/>
        <v>0</v>
      </c>
      <c r="J19" s="4"/>
    </row>
    <row r="20" spans="1:10" s="2" customFormat="1" ht="13.5" thickBot="1">
      <c r="A20" s="3" t="s">
        <v>15</v>
      </c>
      <c r="B20" s="20">
        <f>SUM(B14:B19)</f>
        <v>1497339</v>
      </c>
      <c r="C20" s="21">
        <f>F20+I20</f>
        <v>3933811.384363333</v>
      </c>
      <c r="D20" s="20">
        <f>SUM(D14:D19)</f>
        <v>1444756</v>
      </c>
      <c r="E20" s="22">
        <f>IF(D20=0,0,F20/D20)</f>
        <v>2.6284371681815704</v>
      </c>
      <c r="F20" s="21">
        <f>SUM(F14:F19)</f>
        <v>3797450.369353333</v>
      </c>
      <c r="G20" s="20">
        <f>SUM(G14:G19)</f>
        <v>52583</v>
      </c>
      <c r="H20" s="23">
        <f>IF(I20=0,0,I20/G20)</f>
        <v>2.593252857577544</v>
      </c>
      <c r="I20" s="24">
        <f>SUM(I14:I19)</f>
        <v>136361.01501</v>
      </c>
      <c r="J20" s="33"/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2.7109375" style="0" bestFit="1" customWidth="1"/>
    <col min="2" max="2" width="35.7109375" style="0" bestFit="1" customWidth="1"/>
  </cols>
  <sheetData>
    <row r="2" spans="2:10" ht="12.75">
      <c r="B2" s="62" t="s">
        <v>22</v>
      </c>
      <c r="C2" s="62"/>
      <c r="D2" s="62"/>
      <c r="E2" s="62"/>
      <c r="F2" s="62"/>
      <c r="G2" s="62"/>
      <c r="H2" s="62"/>
      <c r="I2" s="62"/>
      <c r="J2" s="62"/>
    </row>
    <row r="3" spans="2:10" ht="12.75">
      <c r="B3" s="62"/>
      <c r="C3" s="62"/>
      <c r="D3" s="62"/>
      <c r="E3" s="62"/>
      <c r="F3" s="62"/>
      <c r="G3" s="62"/>
      <c r="H3" s="62"/>
      <c r="I3" s="62"/>
      <c r="J3" s="62"/>
    </row>
    <row r="5" spans="1:17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50" t="s">
        <v>45</v>
      </c>
      <c r="L5" s="49"/>
      <c r="M5" s="52"/>
      <c r="N5" s="53"/>
      <c r="O5" s="50"/>
      <c r="P5" s="53"/>
      <c r="Q5" s="49"/>
    </row>
    <row r="6" spans="1:17" ht="14.25">
      <c r="A6" s="49"/>
      <c r="B6" s="49"/>
      <c r="C6" s="49"/>
      <c r="D6" s="49"/>
      <c r="E6" s="49"/>
      <c r="F6" s="49"/>
      <c r="G6" s="49"/>
      <c r="H6" s="49"/>
      <c r="I6" s="49"/>
      <c r="J6" s="49"/>
      <c r="K6" s="51" t="s">
        <v>46</v>
      </c>
      <c r="L6" s="49"/>
      <c r="M6" s="49"/>
      <c r="N6" s="54"/>
      <c r="O6" s="51"/>
      <c r="P6" s="54"/>
      <c r="Q6" s="53"/>
    </row>
    <row r="7" spans="1:17" ht="14.25">
      <c r="A7" s="49"/>
      <c r="B7" s="49"/>
      <c r="C7" s="49"/>
      <c r="D7" s="49"/>
      <c r="E7" s="49"/>
      <c r="F7" s="49"/>
      <c r="G7" s="49"/>
      <c r="H7" s="49"/>
      <c r="I7" s="49"/>
      <c r="J7" s="49"/>
      <c r="K7" s="51" t="s">
        <v>47</v>
      </c>
      <c r="L7" s="49"/>
      <c r="M7" s="49"/>
      <c r="N7" s="54"/>
      <c r="O7" s="51"/>
      <c r="P7" s="54"/>
      <c r="Q7" s="53"/>
    </row>
    <row r="8" spans="1:17" ht="14.25">
      <c r="A8" s="49"/>
      <c r="B8" s="49"/>
      <c r="C8" s="49"/>
      <c r="D8" s="49"/>
      <c r="E8" s="49"/>
      <c r="F8" s="49"/>
      <c r="G8" s="49"/>
      <c r="H8" s="49"/>
      <c r="I8" s="49"/>
      <c r="J8" s="49"/>
      <c r="K8" s="51"/>
      <c r="L8" s="49"/>
      <c r="M8" s="49"/>
      <c r="N8" s="54"/>
      <c r="O8" s="54"/>
      <c r="P8" s="54"/>
      <c r="Q8" s="53"/>
    </row>
    <row r="9" spans="1:17" ht="15.75">
      <c r="A9" s="70"/>
      <c r="B9" s="70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49"/>
    </row>
    <row r="10" spans="1:17" ht="15.75">
      <c r="A10" s="71" t="s">
        <v>48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ht="12.75">
      <c r="A11" s="56" t="s">
        <v>49</v>
      </c>
      <c r="B11" s="56" t="s">
        <v>50</v>
      </c>
      <c r="C11" s="56" t="s">
        <v>51</v>
      </c>
      <c r="D11" s="56" t="s">
        <v>52</v>
      </c>
      <c r="E11" s="56" t="s">
        <v>53</v>
      </c>
      <c r="F11" s="56" t="s">
        <v>54</v>
      </c>
      <c r="G11" s="56" t="s">
        <v>55</v>
      </c>
      <c r="H11" s="56" t="s">
        <v>56</v>
      </c>
      <c r="I11" s="56" t="s">
        <v>57</v>
      </c>
      <c r="J11" s="56" t="s">
        <v>58</v>
      </c>
      <c r="K11" s="56" t="s">
        <v>59</v>
      </c>
      <c r="L11" s="56" t="s">
        <v>60</v>
      </c>
      <c r="M11" s="56" t="s">
        <v>61</v>
      </c>
      <c r="N11" s="56" t="s">
        <v>62</v>
      </c>
      <c r="O11" s="57" t="s">
        <v>63</v>
      </c>
      <c r="P11" s="56" t="s">
        <v>64</v>
      </c>
      <c r="Q11" s="56" t="s">
        <v>65</v>
      </c>
    </row>
    <row r="12" spans="1:17" ht="38.25">
      <c r="A12" s="58" t="s">
        <v>19</v>
      </c>
      <c r="B12" s="59" t="s">
        <v>66</v>
      </c>
      <c r="C12" s="60">
        <v>0.2766</v>
      </c>
      <c r="D12" s="60">
        <v>0.3064</v>
      </c>
      <c r="E12" s="60">
        <v>0.3044</v>
      </c>
      <c r="F12" s="60">
        <v>0.304</v>
      </c>
      <c r="G12" s="60">
        <v>0.3101</v>
      </c>
      <c r="H12" s="60">
        <v>0.313</v>
      </c>
      <c r="I12" s="60">
        <v>0.3107</v>
      </c>
      <c r="J12" s="60">
        <v>0.3237</v>
      </c>
      <c r="K12" s="60">
        <v>0.3188</v>
      </c>
      <c r="L12" s="60">
        <v>0.322</v>
      </c>
      <c r="M12" s="60">
        <v>0.3057</v>
      </c>
      <c r="N12" s="60">
        <v>0.3061</v>
      </c>
      <c r="O12" s="61">
        <v>1.8145</v>
      </c>
      <c r="P12" s="61">
        <v>1.887</v>
      </c>
      <c r="Q12" s="61">
        <v>3.7015</v>
      </c>
    </row>
  </sheetData>
  <sheetProtection/>
  <mergeCells count="3">
    <mergeCell ref="B2:J3"/>
    <mergeCell ref="A9:B9"/>
    <mergeCell ref="A10:Q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3" sqref="A3:IV4"/>
    </sheetView>
  </sheetViews>
  <sheetFormatPr defaultColWidth="9.140625" defaultRowHeight="12.75"/>
  <cols>
    <col min="3" max="3" width="70.140625" style="0" customWidth="1"/>
  </cols>
  <sheetData>
    <row r="2" spans="3:11" ht="12.75" customHeight="1">
      <c r="C2" s="40" t="s">
        <v>40</v>
      </c>
      <c r="D2" s="40"/>
      <c r="E2" s="40"/>
      <c r="F2" s="40"/>
      <c r="G2" s="40"/>
      <c r="H2" s="40"/>
      <c r="I2" s="40"/>
      <c r="J2" s="40"/>
      <c r="K2" s="40"/>
    </row>
    <row r="4" spans="2:3" ht="38.25">
      <c r="B4" s="34" t="s">
        <v>23</v>
      </c>
      <c r="C4" s="35" t="s">
        <v>37</v>
      </c>
    </row>
    <row r="5" spans="2:3" ht="25.5">
      <c r="B5" s="36" t="s">
        <v>24</v>
      </c>
      <c r="C5" s="37" t="s">
        <v>27</v>
      </c>
    </row>
    <row r="6" spans="2:3" ht="38.25">
      <c r="B6" s="36" t="s">
        <v>25</v>
      </c>
      <c r="C6" s="38" t="s">
        <v>29</v>
      </c>
    </row>
    <row r="7" spans="2:3" ht="25.5">
      <c r="B7" s="36" t="s">
        <v>26</v>
      </c>
      <c r="C7" s="39" t="s">
        <v>38</v>
      </c>
    </row>
    <row r="8" spans="2:3" ht="25.5">
      <c r="B8" s="36" t="s">
        <v>28</v>
      </c>
      <c r="C8" s="39" t="s">
        <v>31</v>
      </c>
    </row>
    <row r="9" spans="2:3" ht="25.5">
      <c r="B9" s="36" t="s">
        <v>30</v>
      </c>
      <c r="C9" s="39" t="s">
        <v>33</v>
      </c>
    </row>
    <row r="10" spans="2:3" ht="25.5">
      <c r="B10" s="36" t="s">
        <v>32</v>
      </c>
      <c r="C10" s="39" t="s">
        <v>35</v>
      </c>
    </row>
    <row r="11" spans="2:3" ht="25.5">
      <c r="B11" s="36" t="s">
        <v>34</v>
      </c>
      <c r="C11" s="39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2" sqref="C22"/>
    </sheetView>
  </sheetViews>
  <sheetFormatPr defaultColWidth="9.140625" defaultRowHeight="12.75"/>
  <cols>
    <col min="1" max="1" width="12.57421875" style="1" customWidth="1"/>
    <col min="2" max="2" width="16.421875" style="1" customWidth="1"/>
    <col min="3" max="3" width="12.00390625" style="1" customWidth="1"/>
    <col min="4" max="4" width="10.421875" style="1" customWidth="1"/>
    <col min="5" max="9" width="12.00390625" style="1" customWidth="1"/>
    <col min="10" max="16384" width="9.140625" style="1" customWidth="1"/>
  </cols>
  <sheetData>
    <row r="2" spans="1:9" s="13" customFormat="1" ht="22.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</row>
    <row r="3" spans="1:9" s="13" customFormat="1" ht="22.5" customHeight="1">
      <c r="A3" s="62"/>
      <c r="B3" s="62"/>
      <c r="C3" s="62"/>
      <c r="D3" s="62"/>
      <c r="E3" s="62"/>
      <c r="F3" s="62"/>
      <c r="G3" s="62"/>
      <c r="H3" s="62"/>
      <c r="I3" s="62"/>
    </row>
    <row r="4" ht="13.5" thickBot="1"/>
    <row r="5" spans="1:9" s="2" customFormat="1" ht="30" customHeight="1">
      <c r="A5" s="63" t="s">
        <v>10</v>
      </c>
      <c r="B5" s="65" t="s">
        <v>19</v>
      </c>
      <c r="C5" s="66"/>
      <c r="D5" s="66"/>
      <c r="E5" s="66"/>
      <c r="F5" s="66"/>
      <c r="G5" s="66"/>
      <c r="H5" s="66"/>
      <c r="I5" s="67"/>
    </row>
    <row r="6" spans="1:9" ht="12.75" customHeight="1">
      <c r="A6" s="64"/>
      <c r="B6" s="68" t="s">
        <v>20</v>
      </c>
      <c r="C6" s="68"/>
      <c r="D6" s="68" t="s">
        <v>17</v>
      </c>
      <c r="E6" s="68"/>
      <c r="F6" s="68"/>
      <c r="G6" s="68" t="s">
        <v>18</v>
      </c>
      <c r="H6" s="68"/>
      <c r="I6" s="69"/>
    </row>
    <row r="7" spans="1:9" ht="25.5">
      <c r="A7" s="64"/>
      <c r="B7" s="5" t="s">
        <v>9</v>
      </c>
      <c r="C7" s="5" t="s">
        <v>16</v>
      </c>
      <c r="D7" s="5" t="s">
        <v>9</v>
      </c>
      <c r="E7" s="6" t="s">
        <v>8</v>
      </c>
      <c r="F7" s="5" t="s">
        <v>16</v>
      </c>
      <c r="G7" s="5" t="s">
        <v>9</v>
      </c>
      <c r="H7" s="6" t="s">
        <v>8</v>
      </c>
      <c r="I7" s="29" t="s">
        <v>16</v>
      </c>
    </row>
    <row r="8" spans="1:9" ht="12.75">
      <c r="A8" s="30" t="s">
        <v>0</v>
      </c>
      <c r="B8" s="7">
        <f>D8+G8</f>
        <v>478228</v>
      </c>
      <c r="C8" s="8">
        <f>F8+I8</f>
        <v>1194080.20524</v>
      </c>
      <c r="D8" s="7">
        <v>276600</v>
      </c>
      <c r="E8" s="10">
        <v>2.50713</v>
      </c>
      <c r="F8" s="8">
        <f>D8*E8</f>
        <v>693472.158</v>
      </c>
      <c r="G8" s="7">
        <v>201628</v>
      </c>
      <c r="H8" s="11">
        <v>2.48283</v>
      </c>
      <c r="I8" s="31">
        <f>G8*H8</f>
        <v>500608.04724</v>
      </c>
    </row>
    <row r="9" spans="1:9" ht="12.75">
      <c r="A9" s="30" t="s">
        <v>1</v>
      </c>
      <c r="B9" s="7">
        <f aca="true" t="shared" si="0" ref="B9:B19">D9+G9</f>
        <v>323773</v>
      </c>
      <c r="C9" s="8">
        <f aca="true" t="shared" si="1" ref="C9:C19">F9+I9</f>
        <v>873004.06955</v>
      </c>
      <c r="D9" s="7">
        <v>306400</v>
      </c>
      <c r="E9" s="10">
        <v>2.69765</v>
      </c>
      <c r="F9" s="8">
        <f aca="true" t="shared" si="2" ref="F9:F19">D9*E9</f>
        <v>826559.96</v>
      </c>
      <c r="G9" s="7">
        <v>17373</v>
      </c>
      <c r="H9" s="11">
        <v>2.67335</v>
      </c>
      <c r="I9" s="31">
        <f aca="true" t="shared" si="3" ref="I9:I19">G9*H9</f>
        <v>46444.10955</v>
      </c>
    </row>
    <row r="10" spans="1:9" ht="12" customHeight="1">
      <c r="A10" s="30" t="s">
        <v>2</v>
      </c>
      <c r="B10" s="7">
        <v>292036</v>
      </c>
      <c r="C10" s="8">
        <f t="shared" si="1"/>
        <v>752915.53376</v>
      </c>
      <c r="D10" s="7">
        <f>B10</f>
        <v>292036</v>
      </c>
      <c r="E10" s="10">
        <v>2.57816</v>
      </c>
      <c r="F10" s="8">
        <f>D10*E10</f>
        <v>752915.53376</v>
      </c>
      <c r="G10" s="7">
        <v>0</v>
      </c>
      <c r="H10" s="26">
        <v>0</v>
      </c>
      <c r="I10" s="31">
        <f t="shared" si="3"/>
        <v>0</v>
      </c>
    </row>
    <row r="11" spans="1:9" ht="12.75">
      <c r="A11" s="30" t="s">
        <v>3</v>
      </c>
      <c r="B11" s="7">
        <v>129148</v>
      </c>
      <c r="C11" s="8">
        <f>431883.829/1.2</f>
        <v>359903.19083333336</v>
      </c>
      <c r="D11" s="9">
        <v>129148</v>
      </c>
      <c r="E11" s="10">
        <v>2.78675</v>
      </c>
      <c r="F11" s="8">
        <f>431883.829/1.2</f>
        <v>359903.19083333336</v>
      </c>
      <c r="G11" s="7">
        <v>0</v>
      </c>
      <c r="H11" s="26">
        <v>0</v>
      </c>
      <c r="I11" s="31">
        <f t="shared" si="3"/>
        <v>0</v>
      </c>
    </row>
    <row r="12" spans="1:9" ht="12.75">
      <c r="A12" s="30" t="s">
        <v>4</v>
      </c>
      <c r="B12" s="7">
        <v>87132</v>
      </c>
      <c r="C12" s="8">
        <f>281514.08/1.2</f>
        <v>234595.06666666668</v>
      </c>
      <c r="D12" s="9">
        <v>87132</v>
      </c>
      <c r="E12" s="10">
        <v>2.69241</v>
      </c>
      <c r="F12" s="8">
        <f>281514.08/1.2</f>
        <v>234595.06666666668</v>
      </c>
      <c r="G12" s="7">
        <v>0</v>
      </c>
      <c r="H12" s="26">
        <v>0</v>
      </c>
      <c r="I12" s="31">
        <f t="shared" si="3"/>
        <v>0</v>
      </c>
    </row>
    <row r="13" spans="1:9" ht="12.75">
      <c r="A13" s="30" t="s">
        <v>5</v>
      </c>
      <c r="B13" s="7">
        <v>118275</v>
      </c>
      <c r="C13" s="8">
        <v>317990.62</v>
      </c>
      <c r="D13" s="12">
        <v>118275</v>
      </c>
      <c r="E13" s="10">
        <v>2.68857</v>
      </c>
      <c r="F13" s="8">
        <f t="shared" si="2"/>
        <v>317990.61675</v>
      </c>
      <c r="G13" s="7">
        <v>0</v>
      </c>
      <c r="H13" s="26">
        <v>0</v>
      </c>
      <c r="I13" s="31">
        <f t="shared" si="3"/>
        <v>0</v>
      </c>
    </row>
    <row r="14" spans="1:9" ht="12.75">
      <c r="A14" s="30" t="s">
        <v>6</v>
      </c>
      <c r="B14" s="7">
        <v>75471</v>
      </c>
      <c r="C14" s="8">
        <f>F14+I14</f>
        <v>193011.04482</v>
      </c>
      <c r="D14" s="12">
        <v>75471</v>
      </c>
      <c r="E14" s="15">
        <v>2.55742</v>
      </c>
      <c r="F14" s="8">
        <f>D14*E14</f>
        <v>193011.04482</v>
      </c>
      <c r="G14" s="7">
        <v>0</v>
      </c>
      <c r="H14" s="27">
        <v>0</v>
      </c>
      <c r="I14" s="31">
        <f>G14*H14</f>
        <v>0</v>
      </c>
    </row>
    <row r="15" spans="1:9" ht="12.75">
      <c r="A15" s="30" t="s">
        <v>7</v>
      </c>
      <c r="B15" s="7">
        <v>357265</v>
      </c>
      <c r="C15" s="8">
        <f>F15+I15</f>
        <v>913361.0835500001</v>
      </c>
      <c r="D15" s="12">
        <v>323700</v>
      </c>
      <c r="E15" s="25">
        <v>2.55897</v>
      </c>
      <c r="F15" s="8">
        <f>D15*E15</f>
        <v>828338.589</v>
      </c>
      <c r="G15" s="7">
        <v>33565</v>
      </c>
      <c r="H15" s="15">
        <v>2.53307</v>
      </c>
      <c r="I15" s="31">
        <f>G15*H15</f>
        <v>85022.49455</v>
      </c>
    </row>
    <row r="16" spans="1:9" ht="12.75">
      <c r="A16" s="30" t="s">
        <v>11</v>
      </c>
      <c r="B16" s="7">
        <f t="shared" si="0"/>
        <v>337818</v>
      </c>
      <c r="C16" s="8">
        <f>F16+I16</f>
        <v>920186.47646</v>
      </c>
      <c r="D16" s="12">
        <v>318800</v>
      </c>
      <c r="E16" s="25">
        <v>2.72537</v>
      </c>
      <c r="F16" s="8">
        <f>D16*E16</f>
        <v>868847.956</v>
      </c>
      <c r="G16" s="7">
        <v>19018</v>
      </c>
      <c r="H16" s="14">
        <v>2.69947</v>
      </c>
      <c r="I16" s="31">
        <f>G16*H16</f>
        <v>51338.52046</v>
      </c>
    </row>
    <row r="17" spans="1:9" ht="12.75">
      <c r="A17" s="30" t="s">
        <v>12</v>
      </c>
      <c r="B17" s="7">
        <f t="shared" si="0"/>
        <v>228136</v>
      </c>
      <c r="C17" s="8">
        <f t="shared" si="1"/>
        <v>614427.282</v>
      </c>
      <c r="D17" s="12">
        <v>228136</v>
      </c>
      <c r="E17" s="10">
        <v>2.69325</v>
      </c>
      <c r="F17" s="8">
        <f t="shared" si="2"/>
        <v>614427.282</v>
      </c>
      <c r="G17" s="7">
        <v>0</v>
      </c>
      <c r="H17" s="26">
        <v>0</v>
      </c>
      <c r="I17" s="31">
        <f t="shared" si="3"/>
        <v>0</v>
      </c>
    </row>
    <row r="18" spans="1:9" ht="12.75">
      <c r="A18" s="30" t="s">
        <v>13</v>
      </c>
      <c r="B18" s="7">
        <f t="shared" si="0"/>
        <v>303520</v>
      </c>
      <c r="C18" s="8">
        <f t="shared" si="1"/>
        <v>779351.3391999999</v>
      </c>
      <c r="D18" s="12">
        <v>303520</v>
      </c>
      <c r="E18" s="10">
        <v>2.56771</v>
      </c>
      <c r="F18" s="8">
        <f t="shared" si="2"/>
        <v>779351.3391999999</v>
      </c>
      <c r="G18" s="7">
        <v>0</v>
      </c>
      <c r="H18" s="26">
        <v>0</v>
      </c>
      <c r="I18" s="31">
        <f t="shared" si="3"/>
        <v>0</v>
      </c>
    </row>
    <row r="19" spans="1:9" ht="13.5" thickBot="1">
      <c r="A19" s="4" t="s">
        <v>14</v>
      </c>
      <c r="B19" s="16">
        <f t="shared" si="0"/>
        <v>195129</v>
      </c>
      <c r="C19" s="17">
        <f t="shared" si="1"/>
        <v>513474.1583333333</v>
      </c>
      <c r="D19" s="18">
        <v>195129</v>
      </c>
      <c r="E19" s="19">
        <v>2.6314599999658346</v>
      </c>
      <c r="F19" s="17">
        <f t="shared" si="2"/>
        <v>513474.1583333333</v>
      </c>
      <c r="G19" s="16">
        <v>0</v>
      </c>
      <c r="H19" s="28">
        <v>0</v>
      </c>
      <c r="I19" s="32">
        <f t="shared" si="3"/>
        <v>0</v>
      </c>
    </row>
    <row r="20" spans="1:9" s="2" customFormat="1" ht="13.5" thickBot="1">
      <c r="A20" s="3" t="s">
        <v>15</v>
      </c>
      <c r="B20" s="20">
        <f>SUM(B14:B19)</f>
        <v>1497339</v>
      </c>
      <c r="C20" s="21">
        <f>F20+I20</f>
        <v>3933811.384363333</v>
      </c>
      <c r="D20" s="20">
        <f>SUM(D14:D19)</f>
        <v>1444756</v>
      </c>
      <c r="E20" s="22">
        <f>IF(D20=0,0,F20/D20)</f>
        <v>2.6284371681815704</v>
      </c>
      <c r="F20" s="21">
        <f>SUM(F14:F19)</f>
        <v>3797450.369353333</v>
      </c>
      <c r="G20" s="20">
        <f>SUM(G14:G19)</f>
        <v>52583</v>
      </c>
      <c r="H20" s="23">
        <f>IF(I20=0,0,I20/G20)</f>
        <v>2.593252857577544</v>
      </c>
      <c r="I20" s="24">
        <f>SUM(I14:I19)</f>
        <v>136361.01501</v>
      </c>
    </row>
    <row r="23" spans="14:15" ht="12.75">
      <c r="N23" s="14"/>
      <c r="O23" s="14"/>
    </row>
    <row r="24" spans="14:15" ht="12.75">
      <c r="N24" s="14"/>
      <c r="O24" s="14"/>
    </row>
    <row r="25" spans="14:15" ht="12.75">
      <c r="N25" s="14"/>
      <c r="O25" s="14"/>
    </row>
    <row r="26" spans="14:15" ht="12.75">
      <c r="N26" s="14"/>
      <c r="O26" s="14"/>
    </row>
    <row r="27" spans="14:15" ht="12.75">
      <c r="N27" s="14"/>
      <c r="O27" s="14"/>
    </row>
    <row r="28" spans="14:15" ht="12.75">
      <c r="N28" s="14"/>
      <c r="O28" s="14"/>
    </row>
    <row r="29" spans="14:15" ht="12.75">
      <c r="N29" s="14"/>
      <c r="O29" s="14"/>
    </row>
    <row r="30" spans="14:15" ht="12.75">
      <c r="N30" s="14"/>
      <c r="O30" s="14"/>
    </row>
    <row r="31" spans="14:15" ht="12.75">
      <c r="N31" s="14"/>
      <c r="O31" s="14"/>
    </row>
    <row r="32" spans="14:15" ht="12.75">
      <c r="N32" s="14"/>
      <c r="O32" s="14"/>
    </row>
    <row r="33" spans="14:15" ht="12.75">
      <c r="N33" s="14"/>
      <c r="O33" s="14"/>
    </row>
    <row r="34" spans="14:15" ht="12.75">
      <c r="N34" s="14"/>
      <c r="O34" s="14"/>
    </row>
  </sheetData>
  <sheetProtection/>
  <mergeCells count="6">
    <mergeCell ref="A2:I3"/>
    <mergeCell ref="A5:A7"/>
    <mergeCell ref="B5:I5"/>
    <mergeCell ref="B6:C6"/>
    <mergeCell ref="D6:F6"/>
    <mergeCell ref="G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6" sqref="I26"/>
    </sheetView>
  </sheetViews>
  <sheetFormatPr defaultColWidth="9.140625" defaultRowHeight="12.75"/>
  <cols>
    <col min="1" max="1" width="12.57421875" style="1" customWidth="1"/>
    <col min="2" max="2" width="11.28125" style="1" bestFit="1" customWidth="1"/>
    <col min="3" max="3" width="10.421875" style="1" hidden="1" customWidth="1"/>
    <col min="4" max="8" width="12.00390625" style="1" hidden="1" customWidth="1"/>
    <col min="9" max="11" width="12.421875" style="1" customWidth="1"/>
    <col min="12" max="16384" width="9.140625" style="1" customWidth="1"/>
  </cols>
  <sheetData>
    <row r="2" spans="1:10" s="13" customFormat="1" ht="22.5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3" customFormat="1" ht="36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ht="13.5" thickBot="1">
      <c r="B4" s="1">
        <v>2019</v>
      </c>
    </row>
    <row r="5" spans="1:11" s="2" customFormat="1" ht="30" customHeight="1">
      <c r="A5" s="74" t="s">
        <v>10</v>
      </c>
      <c r="B5" s="65" t="s">
        <v>41</v>
      </c>
      <c r="C5" s="66"/>
      <c r="D5" s="66"/>
      <c r="E5" s="66"/>
      <c r="F5" s="66"/>
      <c r="G5" s="66"/>
      <c r="H5" s="66"/>
      <c r="I5" s="42" t="s">
        <v>42</v>
      </c>
      <c r="J5" s="42" t="s">
        <v>44</v>
      </c>
      <c r="K5" s="43" t="s">
        <v>43</v>
      </c>
    </row>
    <row r="6" spans="1:11" ht="12.75" customHeight="1" hidden="1">
      <c r="A6" s="75"/>
      <c r="B6" s="41" t="s">
        <v>20</v>
      </c>
      <c r="C6" s="68" t="s">
        <v>17</v>
      </c>
      <c r="D6" s="68"/>
      <c r="E6" s="68"/>
      <c r="F6" s="68" t="s">
        <v>18</v>
      </c>
      <c r="G6" s="68"/>
      <c r="H6" s="68"/>
      <c r="I6" s="15"/>
      <c r="J6" s="15"/>
      <c r="K6" s="45"/>
    </row>
    <row r="7" spans="1:11" ht="25.5">
      <c r="A7" s="75"/>
      <c r="B7" s="5" t="s">
        <v>9</v>
      </c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  <c r="H7" s="5" t="s">
        <v>9</v>
      </c>
      <c r="I7" s="5" t="s">
        <v>9</v>
      </c>
      <c r="J7" s="5" t="s">
        <v>9</v>
      </c>
      <c r="K7" s="29" t="s">
        <v>9</v>
      </c>
    </row>
    <row r="8" spans="1:11" ht="12.75">
      <c r="A8" s="30" t="s">
        <v>0</v>
      </c>
      <c r="B8" s="7">
        <v>478228</v>
      </c>
      <c r="C8" s="7">
        <f aca="true" t="shared" si="0" ref="C8:I9">D8+G8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v>0</v>
      </c>
      <c r="K8" s="44">
        <v>0</v>
      </c>
    </row>
    <row r="9" spans="1:11" ht="12.75">
      <c r="A9" s="30" t="s">
        <v>1</v>
      </c>
      <c r="B9" s="7">
        <v>323773</v>
      </c>
      <c r="C9" s="7">
        <f t="shared" si="0"/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v>0</v>
      </c>
      <c r="K9" s="44">
        <v>0</v>
      </c>
    </row>
    <row r="10" spans="1:11" ht="12" customHeight="1">
      <c r="A10" s="30" t="s">
        <v>2</v>
      </c>
      <c r="B10" s="7">
        <v>292036</v>
      </c>
      <c r="C10" s="7">
        <v>292036</v>
      </c>
      <c r="D10" s="7">
        <v>292036</v>
      </c>
      <c r="E10" s="7">
        <v>292036</v>
      </c>
      <c r="F10" s="7">
        <v>292036</v>
      </c>
      <c r="G10" s="7">
        <v>292036</v>
      </c>
      <c r="H10" s="7">
        <v>292036</v>
      </c>
      <c r="I10" s="7">
        <f aca="true" t="shared" si="1" ref="I10:I19">J10+M10</f>
        <v>0</v>
      </c>
      <c r="J10" s="7">
        <v>0</v>
      </c>
      <c r="K10" s="44">
        <v>0</v>
      </c>
    </row>
    <row r="11" spans="1:11" ht="12.75">
      <c r="A11" s="30" t="s">
        <v>3</v>
      </c>
      <c r="B11" s="7">
        <v>129148</v>
      </c>
      <c r="C11" s="7">
        <v>129148</v>
      </c>
      <c r="D11" s="7">
        <v>129148</v>
      </c>
      <c r="E11" s="7">
        <v>129148</v>
      </c>
      <c r="F11" s="7">
        <v>129148</v>
      </c>
      <c r="G11" s="7">
        <v>129148</v>
      </c>
      <c r="H11" s="7">
        <v>129148</v>
      </c>
      <c r="I11" s="7">
        <f t="shared" si="1"/>
        <v>0</v>
      </c>
      <c r="J11" s="7">
        <v>0</v>
      </c>
      <c r="K11" s="44">
        <v>0</v>
      </c>
    </row>
    <row r="12" spans="1:11" ht="12.75">
      <c r="A12" s="30" t="s">
        <v>4</v>
      </c>
      <c r="B12" s="7">
        <v>87132</v>
      </c>
      <c r="C12" s="7">
        <v>87132</v>
      </c>
      <c r="D12" s="7">
        <v>87132</v>
      </c>
      <c r="E12" s="7">
        <v>87132</v>
      </c>
      <c r="F12" s="7">
        <v>87132</v>
      </c>
      <c r="G12" s="7">
        <v>87132</v>
      </c>
      <c r="H12" s="7">
        <v>87132</v>
      </c>
      <c r="I12" s="7">
        <f t="shared" si="1"/>
        <v>0</v>
      </c>
      <c r="J12" s="7">
        <v>0</v>
      </c>
      <c r="K12" s="44">
        <v>0</v>
      </c>
    </row>
    <row r="13" spans="1:11" ht="12.75">
      <c r="A13" s="30" t="s">
        <v>5</v>
      </c>
      <c r="B13" s="7">
        <v>118275</v>
      </c>
      <c r="C13" s="7">
        <v>118275</v>
      </c>
      <c r="D13" s="7">
        <v>118275</v>
      </c>
      <c r="E13" s="7">
        <v>118275</v>
      </c>
      <c r="F13" s="7">
        <v>118275</v>
      </c>
      <c r="G13" s="7">
        <v>118275</v>
      </c>
      <c r="H13" s="7">
        <v>118275</v>
      </c>
      <c r="I13" s="7">
        <f t="shared" si="1"/>
        <v>0</v>
      </c>
      <c r="J13" s="7">
        <v>0</v>
      </c>
      <c r="K13" s="44">
        <v>0</v>
      </c>
    </row>
    <row r="14" spans="1:11" ht="12.75">
      <c r="A14" s="30" t="s">
        <v>6</v>
      </c>
      <c r="B14" s="7">
        <v>75471</v>
      </c>
      <c r="C14" s="7">
        <v>75471</v>
      </c>
      <c r="D14" s="7">
        <v>75471</v>
      </c>
      <c r="E14" s="7">
        <v>75471</v>
      </c>
      <c r="F14" s="7">
        <v>75471</v>
      </c>
      <c r="G14" s="7">
        <v>75471</v>
      </c>
      <c r="H14" s="7">
        <v>75471</v>
      </c>
      <c r="I14" s="7">
        <f t="shared" si="1"/>
        <v>0</v>
      </c>
      <c r="J14" s="7">
        <v>0</v>
      </c>
      <c r="K14" s="44">
        <v>0</v>
      </c>
    </row>
    <row r="15" spans="1:11" ht="12.75">
      <c r="A15" s="30" t="s">
        <v>7</v>
      </c>
      <c r="B15" s="7">
        <v>357265</v>
      </c>
      <c r="C15" s="7">
        <v>357265</v>
      </c>
      <c r="D15" s="7">
        <v>357265</v>
      </c>
      <c r="E15" s="7">
        <v>357265</v>
      </c>
      <c r="F15" s="7">
        <v>357265</v>
      </c>
      <c r="G15" s="7">
        <v>357265</v>
      </c>
      <c r="H15" s="7">
        <v>357265</v>
      </c>
      <c r="I15" s="7">
        <f t="shared" si="1"/>
        <v>0</v>
      </c>
      <c r="J15" s="7">
        <v>0</v>
      </c>
      <c r="K15" s="44">
        <v>0</v>
      </c>
    </row>
    <row r="16" spans="1:11" ht="12.75">
      <c r="A16" s="30" t="s">
        <v>11</v>
      </c>
      <c r="B16" s="7">
        <v>337818</v>
      </c>
      <c r="C16" s="7">
        <f aca="true" t="shared" si="2" ref="C16:H19">D16+G16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1"/>
        <v>0</v>
      </c>
      <c r="J16" s="7">
        <v>0</v>
      </c>
      <c r="K16" s="44">
        <v>0</v>
      </c>
    </row>
    <row r="17" spans="1:11" ht="12.75">
      <c r="A17" s="30" t="s">
        <v>12</v>
      </c>
      <c r="B17" s="7">
        <v>228136</v>
      </c>
      <c r="C17" s="7">
        <f t="shared" si="2"/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1"/>
        <v>0</v>
      </c>
      <c r="J17" s="7">
        <v>0</v>
      </c>
      <c r="K17" s="44">
        <v>0</v>
      </c>
    </row>
    <row r="18" spans="1:11" ht="12.75">
      <c r="A18" s="30" t="s">
        <v>13</v>
      </c>
      <c r="B18" s="7">
        <v>303520</v>
      </c>
      <c r="C18" s="7">
        <f t="shared" si="2"/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1"/>
        <v>0</v>
      </c>
      <c r="J18" s="7">
        <v>0</v>
      </c>
      <c r="K18" s="44">
        <v>0</v>
      </c>
    </row>
    <row r="19" spans="1:11" ht="12.75">
      <c r="A19" s="30" t="s">
        <v>14</v>
      </c>
      <c r="B19" s="7">
        <v>195129</v>
      </c>
      <c r="C19" s="7">
        <f t="shared" si="2"/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0</v>
      </c>
      <c r="I19" s="7">
        <f t="shared" si="1"/>
        <v>0</v>
      </c>
      <c r="J19" s="7">
        <v>0</v>
      </c>
      <c r="K19" s="44">
        <v>0</v>
      </c>
    </row>
    <row r="20" spans="1:11" s="2" customFormat="1" ht="13.5" thickBot="1">
      <c r="A20" s="46" t="s">
        <v>15</v>
      </c>
      <c r="B20" s="47">
        <f>SUM(B14:B19)</f>
        <v>1497339</v>
      </c>
      <c r="C20" s="47">
        <f aca="true" t="shared" si="3" ref="C20:K20">SUM(C14:C19)</f>
        <v>432736</v>
      </c>
      <c r="D20" s="47">
        <f t="shared" si="3"/>
        <v>432736</v>
      </c>
      <c r="E20" s="47">
        <f t="shared" si="3"/>
        <v>432736</v>
      </c>
      <c r="F20" s="47">
        <f t="shared" si="3"/>
        <v>432736</v>
      </c>
      <c r="G20" s="47">
        <f t="shared" si="3"/>
        <v>432736</v>
      </c>
      <c r="H20" s="47">
        <f t="shared" si="3"/>
        <v>432736</v>
      </c>
      <c r="I20" s="47">
        <f t="shared" si="3"/>
        <v>0</v>
      </c>
      <c r="J20" s="47">
        <f t="shared" si="3"/>
        <v>0</v>
      </c>
      <c r="K20" s="48">
        <f t="shared" si="3"/>
        <v>0</v>
      </c>
    </row>
    <row r="23" spans="13:14" ht="12.75">
      <c r="M23" s="14"/>
      <c r="N23" s="14"/>
    </row>
    <row r="24" spans="13:14" ht="12.75">
      <c r="M24" s="14"/>
      <c r="N24" s="14"/>
    </row>
    <row r="25" spans="13:14" ht="12.75">
      <c r="M25" s="14"/>
      <c r="N25" s="14"/>
    </row>
    <row r="26" spans="13:14" ht="12.75">
      <c r="M26" s="14"/>
      <c r="N26" s="14"/>
    </row>
    <row r="27" spans="13:14" ht="12.75">
      <c r="M27" s="14"/>
      <c r="N27" s="14"/>
    </row>
    <row r="28" spans="13:14" ht="12.75">
      <c r="M28" s="14"/>
      <c r="N28" s="14"/>
    </row>
    <row r="29" spans="13:14" ht="12.75">
      <c r="M29" s="14"/>
      <c r="N29" s="14"/>
    </row>
    <row r="30" spans="13:14" ht="12.75">
      <c r="M30" s="14"/>
      <c r="N30" s="14"/>
    </row>
    <row r="31" spans="13:14" ht="12.75">
      <c r="M31" s="14"/>
      <c r="N31" s="14"/>
    </row>
    <row r="32" spans="13:14" ht="12.75">
      <c r="M32" s="14"/>
      <c r="N32" s="14"/>
    </row>
    <row r="33" spans="13:14" ht="12.75">
      <c r="M33" s="14"/>
      <c r="N33" s="14"/>
    </row>
    <row r="34" spans="13:14" ht="12.75">
      <c r="M34" s="14"/>
      <c r="N34" s="14"/>
    </row>
  </sheetData>
  <sheetProtection/>
  <mergeCells count="5">
    <mergeCell ref="A5:A7"/>
    <mergeCell ref="B5:H5"/>
    <mergeCell ref="C6:E6"/>
    <mergeCell ref="F6:H6"/>
    <mergeCell ref="A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Петрова</cp:lastModifiedBy>
  <cp:lastPrinted>2020-03-02T12:09:22Z</cp:lastPrinted>
  <dcterms:created xsi:type="dcterms:W3CDTF">1996-10-08T23:32:33Z</dcterms:created>
  <dcterms:modified xsi:type="dcterms:W3CDTF">2020-03-02T13:18:04Z</dcterms:modified>
  <cp:category/>
  <cp:version/>
  <cp:contentType/>
  <cp:contentStatus/>
</cp:coreProperties>
</file>